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emplo 5.1" sheetId="1" r:id="rId4"/>
    <sheet state="visible" name="Exemplo 5.2" sheetId="2" r:id="rId5"/>
    <sheet state="visible" name="Exemplo 5.3" sheetId="3" r:id="rId6"/>
    <sheet state="visible" name="Exemplo 5.4" sheetId="4" r:id="rId7"/>
    <sheet state="visible" name="Exemplo 5.5" sheetId="5" r:id="rId8"/>
    <sheet state="visible" name="Exemplo 5.6" sheetId="6" r:id="rId9"/>
    <sheet state="visible" name="Exemplo 5.7" sheetId="7" r:id="rId10"/>
    <sheet state="visible" name="Exemplo 5.8" sheetId="8" r:id="rId11"/>
    <sheet state="visible" name="Exemplo 5.9" sheetId="9" r:id="rId12"/>
    <sheet state="visible" name="Problema 5.1" sheetId="10" r:id="rId13"/>
  </sheets>
  <definedNames>
    <definedName name="_xlchart.v5.3">'Exemplo 5.9'!$G$4:$G$15</definedName>
    <definedName name="_xlchart.v5.2">'Exemplo 5.9'!$G$3</definedName>
    <definedName name="_xlchart.v5.0">'Exemplo 5.9'!$B$3</definedName>
    <definedName name="_xlchart.v5.1">'Exemplo 5.9'!$B$4:$B$15</definedName>
  </definedNames>
  <calcPr/>
  <extLst>
    <ext uri="GoogleSheetsCustomDataVersion2">
      <go:sheetsCustomData xmlns:go="http://customooxmlschemas.google.com/" r:id="rId14" roundtripDataChecksum="CGLTHF3B5Y9OP/b92BZ2gRgr1jFdiccOSdZ2PyJcxA8="/>
    </ext>
  </extLst>
</workbook>
</file>

<file path=xl/sharedStrings.xml><?xml version="1.0" encoding="utf-8"?>
<sst xmlns="http://schemas.openxmlformats.org/spreadsheetml/2006/main" count="157" uniqueCount="151">
  <si>
    <t>ALUNO</t>
  </si>
  <si>
    <t>NOTA 1</t>
  </si>
  <si>
    <t>NOTA 2</t>
  </si>
  <si>
    <t>MÉDIA FINAL</t>
  </si>
  <si>
    <t>SITUAÇÃO FINAL</t>
  </si>
  <si>
    <t>P1</t>
  </si>
  <si>
    <t>P2</t>
  </si>
  <si>
    <t>MÉDIA</t>
  </si>
  <si>
    <t>P3</t>
  </si>
  <si>
    <t>P4</t>
  </si>
  <si>
    <t>Situação</t>
  </si>
  <si>
    <t>Quantidade de Estudantes</t>
  </si>
  <si>
    <t>ALBERTO</t>
  </si>
  <si>
    <t>Aprovado(a)</t>
  </si>
  <si>
    <t>ANA</t>
  </si>
  <si>
    <t>Reprovado(a)</t>
  </si>
  <si>
    <t>BRUNA</t>
  </si>
  <si>
    <t>Avaliação Substitutiva</t>
  </si>
  <si>
    <t>CACILDA</t>
  </si>
  <si>
    <t>CAIO</t>
  </si>
  <si>
    <t>CÁTIA</t>
  </si>
  <si>
    <t>DÉBORA</t>
  </si>
  <si>
    <t>ELIZABETE</t>
  </si>
  <si>
    <t>GUILHERME</t>
  </si>
  <si>
    <t>ISABELA</t>
  </si>
  <si>
    <t>JOANA</t>
  </si>
  <si>
    <t>JOÃO</t>
  </si>
  <si>
    <t>JULIA</t>
  </si>
  <si>
    <t>JULIANA</t>
  </si>
  <si>
    <t>LARISSA</t>
  </si>
  <si>
    <t>LUANA</t>
  </si>
  <si>
    <t>LUCAS</t>
  </si>
  <si>
    <t>MARCO</t>
  </si>
  <si>
    <t>MARIA</t>
  </si>
  <si>
    <t>MARLENE</t>
  </si>
  <si>
    <t>MATHEUS</t>
  </si>
  <si>
    <t>NATÁLIA</t>
  </si>
  <si>
    <t>PALOMA</t>
  </si>
  <si>
    <t>RENAN</t>
  </si>
  <si>
    <t>ROBERTA</t>
  </si>
  <si>
    <t>ROMILSON</t>
  </si>
  <si>
    <t>SORAYA</t>
  </si>
  <si>
    <t>VICTORIA</t>
  </si>
  <si>
    <t>VITOR</t>
  </si>
  <si>
    <t>WILLIAN</t>
  </si>
  <si>
    <t>Vendedor</t>
  </si>
  <si>
    <t>Vendas de carro</t>
  </si>
  <si>
    <t>Vendas de moto</t>
  </si>
  <si>
    <t>Amarildo</t>
  </si>
  <si>
    <t>José</t>
  </si>
  <si>
    <t>Nilton</t>
  </si>
  <si>
    <t>Bruno</t>
  </si>
  <si>
    <t>Cásio</t>
  </si>
  <si>
    <t>Mês</t>
  </si>
  <si>
    <t>Dias trabalhados</t>
  </si>
  <si>
    <t>Produtos para venda</t>
  </si>
  <si>
    <t>Refugo</t>
  </si>
  <si>
    <t>Produção total</t>
  </si>
  <si>
    <t>Percentual de produtos para venda</t>
  </si>
  <si>
    <t>Percentual de refugo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</si>
  <si>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</si>
  <si>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</si>
  <si>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</si>
  <si>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</si>
  <si>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</si>
  <si>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</si>
  <si>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</si>
  <si>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</si>
  <si>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</si>
  <si>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</si>
  <si>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</si>
  <si>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</si>
  <si>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MAT999</t>
  </si>
  <si>
    <t>Média de</t>
  </si>
  <si>
    <t>Professor</t>
  </si>
  <si>
    <t>2017.1</t>
  </si>
  <si>
    <t>2017.2</t>
  </si>
  <si>
    <t>2018.1</t>
  </si>
  <si>
    <t>2018.2</t>
  </si>
  <si>
    <t>2019.1</t>
  </si>
  <si>
    <t>A</t>
  </si>
  <si>
    <t>B</t>
  </si>
  <si>
    <t>C</t>
  </si>
  <si>
    <t>D</t>
  </si>
  <si>
    <t>Força [kN]</t>
  </si>
  <si>
    <r>
      <rPr>
        <rFont val="Calibri"/>
        <i val="0"/>
        <color theme="1"/>
        <sz val="11.0"/>
      </rPr>
      <t>Δ</t>
    </r>
    <r>
      <rPr>
        <rFont val="Calibri"/>
        <i/>
        <color theme="1"/>
        <sz val="11.0"/>
      </rPr>
      <t xml:space="preserve"> x [mm]</t>
    </r>
  </si>
  <si>
    <t>CÁLCULO MUV</t>
  </si>
  <si>
    <t>Espaço inicial (m)</t>
  </si>
  <si>
    <t>Velocidade inicial (m/s)</t>
  </si>
  <si>
    <t>Aceleração (m/s²)</t>
  </si>
  <si>
    <t>Tempo (s)</t>
  </si>
  <si>
    <t>Deslocamento (m)</t>
  </si>
  <si>
    <t>Velocidade (m/s)</t>
  </si>
  <si>
    <t>FILIAL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</si>
  <si>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</si>
  <si>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</si>
  <si>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</si>
  <si>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</si>
  <si>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</si>
  <si>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</si>
  <si>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</si>
  <si>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</si>
  <si>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</si>
  <si>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</si>
  <si>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</si>
  <si>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</si>
  <si>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Minigráficos</t>
  </si>
  <si>
    <t>Belém</t>
  </si>
  <si>
    <t>Belo Horizonte</t>
  </si>
  <si>
    <t>Cuiabá</t>
  </si>
  <si>
    <t>Curitiba</t>
  </si>
  <si>
    <t>Fortaleza</t>
  </si>
  <si>
    <t>Goiás</t>
  </si>
  <si>
    <t>Itajubá</t>
  </si>
  <si>
    <t>Manaus</t>
  </si>
  <si>
    <t>Porto Alegre</t>
  </si>
  <si>
    <t>Recife</t>
  </si>
  <si>
    <t>Rio de Janeiro</t>
  </si>
  <si>
    <t>Salvador</t>
  </si>
  <si>
    <t>São Paulo</t>
  </si>
  <si>
    <t>Escala</t>
  </si>
  <si>
    <t>Ruim</t>
  </si>
  <si>
    <t>Regular</t>
  </si>
  <si>
    <t>Bom</t>
  </si>
  <si>
    <t>Ótimo</t>
  </si>
  <si>
    <t>Total</t>
  </si>
  <si>
    <t>Valor</t>
  </si>
  <si>
    <t>Ponteiro</t>
  </si>
  <si>
    <t>Antes</t>
  </si>
  <si>
    <t>Depois</t>
  </si>
  <si>
    <t>Local</t>
  </si>
  <si>
    <t>Porca</t>
  </si>
  <si>
    <t>Parafuso</t>
  </si>
  <si>
    <t>Rosca</t>
  </si>
  <si>
    <t>Gráfico</t>
  </si>
  <si>
    <t>Peça:</t>
  </si>
  <si>
    <t>Minas Gerais</t>
  </si>
  <si>
    <t>Rio Grande do Sul</t>
  </si>
  <si>
    <t>Ceará</t>
  </si>
  <si>
    <t>Bahia</t>
  </si>
  <si>
    <t>Tocantins</t>
  </si>
  <si>
    <t>Piauí</t>
  </si>
  <si>
    <t>Pernambuco</t>
  </si>
  <si>
    <t>Paraíba</t>
  </si>
  <si>
    <t>Amazonas</t>
  </si>
  <si>
    <t>Roraima</t>
  </si>
  <si>
    <t>POVOADO BRISA DO MAR</t>
  </si>
  <si>
    <t>ANO</t>
  </si>
  <si>
    <t>POPULAÇÃO</t>
  </si>
  <si>
    <t>BASTA SUBSTITUIR O VALOR DE X POR 2020 NA EQUAÇÃO DO GRÁFICO!!!!!!!!!!</t>
  </si>
  <si>
    <t xml:space="preserve">2020 =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</si>
</sst>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00"/>
    <numFmt numFmtId="166" formatCode="_-&quot;R$&quot;\ * #,##0.00_-;\-&quot;R$&quot;\ * #,##0.00_-;_-&quot;R$&quot;\ * &quot;-&quot;??_-;_-@"/>
  </numFmts>
  <fonts count="19">
    <font>
      <sz val="11.0"/>
      <color theme="1"/>
      <name val="Calibri"/>
      <scheme val="minor"/>
    </font>
    <font>
      <b/>
      <sz val="11.0"/>
      <color theme="0"/>
      <name val="Calibri"/>
    </font>
    <font/>
    <font>
      <sz val="11.0"/>
      <color theme="1"/>
      <name val="Calibri"/>
    </font>
    <font>
      <b/>
      <sz val="11.0"/>
      <color theme="1"/>
      <name val="Calibri"/>
    </font>
    <font>
      <b/>
      <sz val="14.0"/>
      <color theme="1"/>
      <name val="Calibri"/>
    </font>
    <font>
      <b/>
      <sz val="12.0"/>
      <color theme="1"/>
      <name val="Calibri"/>
    </font>
    <font>
      <i/>
      <sz val="11.0"/>
      <color theme="1"/>
      <name val="Calibri"/>
    </font>
    <font>
      <b/>
      <sz val="12.0"/>
      <color theme="0"/>
      <name val="Libre Franklin"/>
    </font>
    <font>
      <sz val="10.0"/>
      <color theme="1"/>
      <name val="Libre Franklin"/>
    </font>
    <font>
      <b/>
      <sz val="10.0"/>
      <color rgb="FFFF0000"/>
      <name val="Libre Franklin"/>
    </font>
    <font>
      <b/>
      <sz val="10.0"/>
      <color theme="0"/>
      <name val="Libre Franklin"/>
    </font>
    <font>
      <b/>
      <sz val="10.0"/>
      <color theme="1"/>
      <name val="Libre Franklin"/>
    </font>
    <font>
      <b/>
      <sz val="10.0"/>
      <color theme="0"/>
      <name val="Arial"/>
    </font>
    <font>
      <sz val="10.0"/>
      <color theme="1"/>
      <name val="Arial"/>
    </font>
    <font>
      <color theme="1"/>
      <name val="Calibri"/>
      <scheme val="minor"/>
    </font>
    <font>
      <b/>
      <sz val="12.0"/>
      <color rgb="FFFFFFFF"/>
      <name val="Arial"/>
    </font>
    <font>
      <b/>
      <sz val="11.0"/>
      <color rgb="FFFFFFFF"/>
      <name val="Arial"/>
    </font>
    <font>
      <sz val="11.0"/>
      <color theme="1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  <fill>
      <patternFill patternType="solid">
        <fgColor rgb="FFDADADA"/>
        <bgColor rgb="FFDADADA"/>
      </patternFill>
    </fill>
    <fill>
      <patternFill patternType="solid">
        <fgColor rgb="FFFFFF00"/>
        <bgColor rgb="FFFFFF00"/>
      </patternFill>
    </fill>
    <fill>
      <patternFill patternType="solid">
        <fgColor rgb="FF2E75B5"/>
        <bgColor rgb="FF2E75B5"/>
      </patternFill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  <fill>
      <patternFill patternType="solid">
        <fgColor rgb="FF0070C0"/>
        <bgColor rgb="FF0070C0"/>
      </patternFill>
    </fill>
    <fill>
      <patternFill patternType="solid">
        <fgColor rgb="FFD9E2F3"/>
        <bgColor rgb="FFD9E2F3"/>
      </patternFill>
    </fill>
    <fill>
      <patternFill patternType="solid">
        <fgColor rgb="FF002060"/>
        <bgColor rgb="FF002060"/>
      </patternFill>
    </fill>
    <fill>
      <patternFill patternType="solid">
        <fgColor rgb="FF548135"/>
        <bgColor rgb="FF548135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vertical="center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2" fontId="1" numFmtId="0" xfId="0" applyAlignment="1" applyBorder="1" applyFont="1">
      <alignment horizontal="center" shrinkToFit="0" vertical="center" wrapText="1"/>
    </xf>
    <xf borderId="6" fillId="3" fontId="3" numFmtId="0" xfId="0" applyAlignment="1" applyBorder="1" applyFill="1" applyFont="1">
      <alignment vertical="center"/>
    </xf>
    <xf borderId="6" fillId="0" fontId="3" numFmtId="164" xfId="0" applyAlignment="1" applyBorder="1" applyFont="1" applyNumberFormat="1">
      <alignment horizontal="center" vertical="center"/>
    </xf>
    <xf borderId="6" fillId="0" fontId="4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6" fillId="0" fontId="4" numFmtId="0" xfId="0" applyAlignment="1" applyBorder="1" applyFont="1">
      <alignment horizontal="center"/>
    </xf>
    <xf borderId="6" fillId="0" fontId="3" numFmtId="0" xfId="0" applyAlignment="1" applyBorder="1" applyFont="1">
      <alignment horizontal="center"/>
    </xf>
    <xf borderId="6" fillId="0" fontId="4" numFmtId="0" xfId="0" applyAlignment="1" applyBorder="1" applyFont="1">
      <alignment horizontal="center" vertical="center"/>
    </xf>
    <xf borderId="6" fillId="0" fontId="3" numFmtId="9" xfId="0" applyBorder="1" applyFont="1" applyNumberFormat="1"/>
    <xf borderId="6" fillId="4" fontId="5" numFmtId="0" xfId="0" applyBorder="1" applyFill="1" applyFont="1"/>
    <xf borderId="2" fillId="4" fontId="5" numFmtId="0" xfId="0" applyAlignment="1" applyBorder="1" applyFont="1">
      <alignment horizontal="center"/>
    </xf>
    <xf borderId="6" fillId="5" fontId="6" numFmtId="0" xfId="0" applyBorder="1" applyFill="1" applyFont="1"/>
    <xf borderId="6" fillId="6" fontId="6" numFmtId="0" xfId="0" applyAlignment="1" applyBorder="1" applyFill="1" applyFont="1">
      <alignment horizontal="center"/>
    </xf>
    <xf borderId="6" fillId="7" fontId="3" numFmtId="164" xfId="0" applyBorder="1" applyFill="1" applyFont="1" applyNumberFormat="1"/>
    <xf borderId="0" fillId="0" fontId="3" numFmtId="0" xfId="0" applyFont="1"/>
    <xf borderId="6" fillId="0" fontId="7" numFmtId="0" xfId="0" applyAlignment="1" applyBorder="1" applyFont="1">
      <alignment horizontal="center"/>
    </xf>
    <xf borderId="6" fillId="0" fontId="3" numFmtId="165" xfId="0" applyAlignment="1" applyBorder="1" applyFont="1" applyNumberFormat="1">
      <alignment horizontal="center"/>
    </xf>
    <xf borderId="2" fillId="8" fontId="8" numFmtId="0" xfId="0" applyAlignment="1" applyBorder="1" applyFill="1" applyFont="1">
      <alignment horizontal="center"/>
    </xf>
    <xf borderId="0" fillId="0" fontId="9" numFmtId="0" xfId="0" applyFont="1"/>
    <xf borderId="2" fillId="0" fontId="10" numFmtId="0" xfId="0" applyAlignment="1" applyBorder="1" applyFont="1">
      <alignment horizontal="center"/>
    </xf>
    <xf borderId="6" fillId="0" fontId="9" numFmtId="0" xfId="0" applyBorder="1" applyFont="1"/>
    <xf borderId="6" fillId="8" fontId="11" numFmtId="0" xfId="0" applyAlignment="1" applyBorder="1" applyFont="1">
      <alignment horizontal="center"/>
    </xf>
    <xf borderId="0" fillId="0" fontId="12" numFmtId="0" xfId="0" applyAlignment="1" applyFont="1">
      <alignment horizontal="center"/>
    </xf>
    <xf borderId="6" fillId="9" fontId="9" numFmtId="0" xfId="0" applyAlignment="1" applyBorder="1" applyFill="1" applyFont="1">
      <alignment horizontal="center"/>
    </xf>
    <xf borderId="6" fillId="10" fontId="13" numFmtId="0" xfId="0" applyAlignment="1" applyBorder="1" applyFill="1" applyFont="1">
      <alignment horizontal="center" vertical="center"/>
    </xf>
    <xf borderId="6" fillId="10" fontId="13" numFmtId="17" xfId="0" applyAlignment="1" applyBorder="1" applyFont="1" applyNumberFormat="1">
      <alignment horizontal="center" vertical="center"/>
    </xf>
    <xf borderId="6" fillId="11" fontId="14" numFmtId="0" xfId="0" applyAlignment="1" applyBorder="1" applyFill="1" applyFont="1">
      <alignment vertical="center"/>
    </xf>
    <xf borderId="6" fillId="0" fontId="14" numFmtId="166" xfId="0" applyAlignment="1" applyBorder="1" applyFont="1" applyNumberFormat="1">
      <alignment vertical="center"/>
    </xf>
    <xf borderId="2" fillId="0" fontId="3" numFmtId="0" xfId="0" applyAlignment="1" applyBorder="1" applyFont="1">
      <alignment horizontal="center"/>
    </xf>
    <xf borderId="7" fillId="0" fontId="3" numFmtId="0" xfId="0" applyBorder="1" applyFont="1"/>
    <xf borderId="8" fillId="4" fontId="3" numFmtId="0" xfId="0" applyBorder="1" applyFont="1"/>
    <xf borderId="6" fillId="12" fontId="1" numFmtId="0" xfId="0" applyBorder="1" applyFill="1" applyFont="1"/>
    <xf borderId="0" fillId="0" fontId="15" numFmtId="0" xfId="0" applyAlignment="1" applyFont="1">
      <alignment readingOrder="0"/>
    </xf>
    <xf borderId="9" fillId="8" fontId="16" numFmtId="0" xfId="0" applyAlignment="1" applyBorder="1" applyFont="1">
      <alignment horizontal="center"/>
    </xf>
    <xf borderId="10" fillId="0" fontId="2" numFmtId="0" xfId="0" applyBorder="1" applyFont="1"/>
    <xf borderId="11" fillId="13" fontId="17" numFmtId="0" xfId="0" applyAlignment="1" applyBorder="1" applyFill="1" applyFont="1">
      <alignment horizontal="center" shrinkToFit="0" wrapText="1"/>
    </xf>
    <xf borderId="11" fillId="14" fontId="18" numFmtId="0" xfId="0" applyAlignment="1" applyBorder="1" applyFill="1" applyFont="1">
      <alignment horizontal="center"/>
    </xf>
    <xf borderId="11" fillId="15" fontId="18" numFmtId="0" xfId="0" applyAlignment="1" applyBorder="1" applyFill="1" applyFont="1">
      <alignment horizontal="center"/>
    </xf>
    <xf borderId="12" fillId="4" fontId="3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1" fillId="14" fontId="18" numFmtId="1" xfId="0" applyAlignment="1" applyBorder="1" applyFont="1" applyNumberFormat="1">
      <alignment horizontal="center"/>
    </xf>
    <xf borderId="6" fillId="4" fontId="3" numFmtId="0" xfId="0" applyAlignment="1" applyBorder="1" applyFont="1">
      <alignment horizontal="right" vertical="center"/>
    </xf>
    <xf borderId="6" fillId="4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tx>
            <c:strRef>
              <c:f>'Exemplo 5.1'!$L$2</c:f>
            </c:strRef>
          </c:tx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'Exemplo 5.1'!$K$3:$K$5</c:f>
            </c:strRef>
          </c:cat>
          <c:val>
            <c:numRef>
              <c:f>'Exemplo 5.1'!$L$3:$L$5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v>Vendas de carro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cat>
            <c:strRef>
              <c:f>'Exemplo 5.2'!$B$3:$B$7</c:f>
            </c:strRef>
          </c:cat>
          <c:val>
            <c:numRef>
              <c:f>'Exemplo 5.2'!$C$3:$C$7</c:f>
              <c:numCache/>
            </c:numRef>
          </c:val>
        </c:ser>
        <c:ser>
          <c:idx val="1"/>
          <c:order val="1"/>
          <c:tx>
            <c:v>Vendas de moto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cat>
            <c:strRef>
              <c:f>'Exemplo 5.2'!$B$3:$B$7</c:f>
            </c:strRef>
          </c:cat>
          <c:val>
            <c:numRef>
              <c:f>'Exemplo 5.2'!$D$3:$D$7</c:f>
              <c:numCache/>
            </c:numRef>
          </c:val>
        </c:ser>
        <c:axId val="791424086"/>
        <c:axId val="819223121"/>
      </c:barChart>
      <c:catAx>
        <c:axId val="79142408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19223121"/>
      </c:catAx>
      <c:valAx>
        <c:axId val="819223121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91424086"/>
        <c:crosses val="max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grouping val="stacked"/>
        <c:ser>
          <c:idx val="0"/>
          <c:order val="0"/>
          <c:tx>
            <c:v>Vendas de carro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FFFFFF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'Exemplo 5.2'!$B$3:$B$7</c:f>
            </c:strRef>
          </c:cat>
          <c:val>
            <c:numRef>
              <c:f>'Exemplo 5.2'!$C$3:$C$7</c:f>
              <c:numCache/>
            </c:numRef>
          </c:val>
        </c:ser>
        <c:ser>
          <c:idx val="1"/>
          <c:order val="1"/>
          <c:tx>
            <c:v>Vendas de moto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FFFFFF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'Exemplo 5.2'!$B$3:$B$7</c:f>
            </c:strRef>
          </c:cat>
          <c:val>
            <c:numRef>
              <c:f>'Exemplo 5.2'!$D$3:$D$7</c:f>
              <c:numCache/>
            </c:numRef>
          </c:val>
        </c:ser>
        <c:overlap val="100"/>
        <c:axId val="875443751"/>
        <c:axId val="572493547"/>
      </c:barChart>
      <c:catAx>
        <c:axId val="87544375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800">
                <a:solidFill>
                  <a:srgbClr val="000000"/>
                </a:solidFill>
                <a:latin typeface="+mn-lt"/>
              </a:defRPr>
            </a:pPr>
          </a:p>
        </c:txPr>
        <c:crossAx val="572493547"/>
      </c:catAx>
      <c:valAx>
        <c:axId val="5724935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75443751"/>
        <c:crosses val="max"/>
      </c:valAx>
    </c:plotArea>
    <c:legend>
      <c:legendPos val="t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grouping val="percentStacked"/>
        <c:ser>
          <c:idx val="0"/>
          <c:order val="0"/>
          <c:tx>
            <c:v>Vendas de carro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cat>
            <c:strRef>
              <c:f>'Exemplo 5.2'!$B$3:$B$7</c:f>
            </c:strRef>
          </c:cat>
          <c:val>
            <c:numRef>
              <c:f>'Exemplo 5.2'!$C$3:$C$7</c:f>
              <c:numCache/>
            </c:numRef>
          </c:val>
        </c:ser>
        <c:ser>
          <c:idx val="1"/>
          <c:order val="1"/>
          <c:tx>
            <c:v>Vendas de moto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cat>
            <c:strRef>
              <c:f>'Exemplo 5.2'!$B$3:$B$7</c:f>
            </c:strRef>
          </c:cat>
          <c:val>
            <c:numRef>
              <c:f>'Exemplo 5.2'!$D$3:$D$7</c:f>
              <c:numCache/>
            </c:numRef>
          </c:val>
        </c:ser>
        <c:overlap val="100"/>
        <c:axId val="1271311951"/>
        <c:axId val="1226242990"/>
      </c:barChart>
      <c:catAx>
        <c:axId val="127131195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26242990"/>
      </c:catAx>
      <c:valAx>
        <c:axId val="122624299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71311951"/>
        <c:crosses val="max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v>Vendas de carro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'Exemplo 5.2'!$B$3:$B$7</c:f>
            </c:strRef>
          </c:cat>
          <c:val>
            <c:numRef>
              <c:f>'Exemplo 5.2'!$C$3:$C$7</c:f>
              <c:numCache/>
            </c:numRef>
          </c:val>
        </c:ser>
        <c:ser>
          <c:idx val="1"/>
          <c:order val="1"/>
          <c:tx>
            <c:v>Vendas de moto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'Exemplo 5.2'!$B$3:$B$7</c:f>
            </c:strRef>
          </c:cat>
          <c:val>
            <c:numRef>
              <c:f>'Exemplo 5.2'!$D$3:$D$7</c:f>
              <c:numCache/>
            </c:numRef>
          </c:val>
        </c:ser>
        <c:axId val="176529110"/>
        <c:axId val="506531077"/>
      </c:barChart>
      <c:catAx>
        <c:axId val="17652911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06531077"/>
      </c:catAx>
      <c:valAx>
        <c:axId val="50653107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6529110"/>
        <c:crosses val="max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Dias trabalhados</c:v>
          </c:tx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1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900">
                    <a:solidFill>
                      <a:srgbClr val="FFFFFF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'Exemplo 5.3'!$A$2:$A$13</c:f>
            </c:strRef>
          </c:cat>
          <c:val>
            <c:numRef>
              <c:f>'Exemplo 5.3'!$B$2:$B$13</c:f>
              <c:numCache/>
            </c:numRef>
          </c:val>
          <c:smooth val="0"/>
        </c:ser>
        <c:axId val="899081866"/>
        <c:axId val="1058279361"/>
      </c:lineChart>
      <c:catAx>
        <c:axId val="8990818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058279361"/>
      </c:catAx>
      <c:valAx>
        <c:axId val="105827936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99081866"/>
      </c:valAx>
    </c:plotArea>
    <c:plotVisOnly val="1"/>
  </c:chart>
  <c:spPr>
    <a:solidFill>
      <a:schemeClr val="lt1"/>
    </a:solidFill>
  </c:spPr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grouping val="percentStacked"/>
        <c:ser>
          <c:idx val="0"/>
          <c:order val="0"/>
          <c:tx>
            <c:v>Percentual de produtos para venda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cat>
            <c:strRef>
              <c:f>'Exemplo 5.3'!$A$2:$A$13</c:f>
            </c:strRef>
          </c:cat>
          <c:val>
            <c:numRef>
              <c:f>'Exemplo 5.3'!$F$2:$F$13</c:f>
              <c:numCache/>
            </c:numRef>
          </c:val>
        </c:ser>
        <c:ser>
          <c:idx val="1"/>
          <c:order val="1"/>
          <c:tx>
            <c:v>Percentual de refugo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cat>
            <c:strRef>
              <c:f>'Exemplo 5.3'!$A$2:$A$13</c:f>
            </c:strRef>
          </c:cat>
          <c:val>
            <c:numRef>
              <c:f>'Exemplo 5.3'!$G$2:$G$13</c:f>
              <c:numCache/>
            </c:numRef>
          </c:val>
        </c:ser>
        <c:overlap val="100"/>
        <c:axId val="515560267"/>
        <c:axId val="1524578688"/>
      </c:barChart>
      <c:catAx>
        <c:axId val="5155602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24578688"/>
      </c:catAx>
      <c:valAx>
        <c:axId val="15245786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1556026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radarChart>
        <c:radarStyle val="marker"/>
        <c:ser>
          <c:idx val="0"/>
          <c:order val="0"/>
          <c:tx>
            <c:strRef>
              <c:f>'Exemplo 5.4'!$C$5</c:f>
            </c:strRef>
          </c:tx>
          <c:spPr>
            <a:ln cmpd="sng">
              <a:solidFill>
                <a:srgbClr val="5B9BD5"/>
              </a:solidFill>
            </a:ln>
          </c:spPr>
          <c:marker>
            <c:symbol val="none"/>
          </c:marker>
          <c:cat>
            <c:strRef>
              <c:f>'Exemplo 5.4'!$D$4:$H$4</c:f>
            </c:strRef>
          </c:cat>
          <c:val>
            <c:numRef>
              <c:f>'Exemplo 5.4'!$D$5:$H$5</c:f>
              <c:numCache/>
            </c:numRef>
          </c:val>
          <c:smooth val="1"/>
        </c:ser>
        <c:ser>
          <c:idx val="1"/>
          <c:order val="1"/>
          <c:tx>
            <c:strRef>
              <c:f>'Exemplo 5.4'!$C$6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'Exemplo 5.4'!$D$4:$H$4</c:f>
            </c:strRef>
          </c:cat>
          <c:val>
            <c:numRef>
              <c:f>'Exemplo 5.4'!$D$6:$H$6</c:f>
              <c:numCache/>
            </c:numRef>
          </c:val>
          <c:smooth val="1"/>
        </c:ser>
        <c:axId val="685066188"/>
        <c:axId val="1590662125"/>
      </c:radarChart>
      <c:catAx>
        <c:axId val="6850661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90662125"/>
      </c:catAx>
      <c:valAx>
        <c:axId val="159066212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85066188"/>
      </c:valAx>
    </c:plotArea>
    <c:legend>
      <c:legendPos val="t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scatterChart>
        <c:scatterStyle val="lineMarker"/>
        <c:varyColors val="0"/>
        <c:ser>
          <c:idx val="0"/>
          <c:order val="0"/>
          <c:tx>
            <c:v>Δ x [mm]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Linear (Δ x [mm])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xVal>
            <c:numRef>
              <c:f>'Exemplo 5.5'!$B$3:$B$18</c:f>
            </c:numRef>
          </c:xVal>
          <c:yVal>
            <c:numRef>
              <c:f>'Exemplo 5.5'!$C$3:$C$18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9349136"/>
        <c:axId val="1072276175"/>
      </c:scatterChart>
      <c:valAx>
        <c:axId val="174934913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72276175"/>
      </c:valAx>
      <c:valAx>
        <c:axId val="107227617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49349136"/>
      </c:valAx>
    </c:plotArea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scatterChart>
        <c:scatterStyle val="lineMarker"/>
        <c:varyColors val="0"/>
        <c:ser>
          <c:idx val="0"/>
          <c:order val="0"/>
          <c:tx>
            <c:v>Deslocamento (m)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'Exemplo 5.6'!$A$6:$A$20</c:f>
            </c:numRef>
          </c:xVal>
          <c:yVal>
            <c:numRef>
              <c:f>'Exemplo 5.6'!$B$6:$B$20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330589"/>
        <c:axId val="47401209"/>
      </c:scatterChart>
      <c:valAx>
        <c:axId val="16733058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47401209"/>
      </c:valAx>
      <c:valAx>
        <c:axId val="4740120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67330589"/>
      </c:valAx>
      <c:spPr>
        <a:solidFill>
          <a:schemeClr val="lt1"/>
        </a:solidFill>
      </c:spPr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Escala de Progressão</a:t>
            </a:r>
          </a:p>
        </c:rich>
      </c:tx>
      <c:overlay val="0"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rgbClr val="FFFF00"/>
              </a:solidFill>
            </c:spPr>
          </c:dPt>
          <c:dPt>
            <c:idx val="2"/>
            <c:spPr>
              <a:solidFill>
                <a:srgbClr val="92D050"/>
              </a:solidFill>
            </c:spPr>
          </c:dPt>
          <c:dPt>
            <c:idx val="3"/>
            <c:spPr>
              <a:solidFill>
                <a:srgbClr val="00B05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'Exemplo 5.8'!$B$4:$B$8</c:f>
            </c:strRef>
          </c:cat>
          <c:val>
            <c:numRef>
              <c:f>'Exemplo 5.8'!$C$4:$C$8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scatterChart>
        <c:scatterStyle val="lineMarker"/>
        <c:varyColors val="0"/>
        <c:ser>
          <c:idx val="0"/>
          <c:order val="0"/>
          <c:tx>
            <c:v>POPULAÇÃO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Linear (POPULAÇÃO)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xVal>
            <c:numRef>
              <c:f>'Problema 5.1'!$D$6:$D$17</c:f>
            </c:numRef>
          </c:xVal>
          <c:yVal>
            <c:numRef>
              <c:f>'Problema 5.1'!$E$6:$E$17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4586359"/>
        <c:axId val="871785153"/>
      </c:scatterChart>
      <c:valAx>
        <c:axId val="183458635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71785153"/>
      </c:valAx>
      <c:valAx>
        <c:axId val="87178515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34586359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chart" Target="../charts/chart4.xml"/><Relationship Id="rId4" Type="http://schemas.openxmlformats.org/officeDocument/2006/relationships/chart" Target="../charts/char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285750</xdr:colOff>
      <xdr:row>5</xdr:row>
      <xdr:rowOff>142875</xdr:rowOff>
    </xdr:from>
    <xdr:ext cx="4572000" cy="2886075"/>
    <xdr:graphicFrame>
      <xdr:nvGraphicFramePr>
        <xdr:cNvPr id="810402419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</xdr:row>
      <xdr:rowOff>76200</xdr:rowOff>
    </xdr:from>
    <xdr:ext cx="4486275" cy="2876550"/>
    <xdr:graphicFrame>
      <xdr:nvGraphicFramePr>
        <xdr:cNvPr id="1207866481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190500</xdr:colOff>
      <xdr:row>0</xdr:row>
      <xdr:rowOff>28575</xdr:rowOff>
    </xdr:from>
    <xdr:ext cx="4371975" cy="2876550"/>
    <xdr:graphicFrame>
      <xdr:nvGraphicFramePr>
        <xdr:cNvPr id="1307635779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9</xdr:col>
      <xdr:colOff>285750</xdr:colOff>
      <xdr:row>2</xdr:row>
      <xdr:rowOff>180975</xdr:rowOff>
    </xdr:from>
    <xdr:ext cx="4343400" cy="2886075"/>
    <xdr:graphicFrame>
      <xdr:nvGraphicFramePr>
        <xdr:cNvPr id="12665448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4</xdr:col>
      <xdr:colOff>266700</xdr:colOff>
      <xdr:row>19</xdr:row>
      <xdr:rowOff>171450</xdr:rowOff>
    </xdr:from>
    <xdr:ext cx="4572000" cy="2752725"/>
    <xdr:graphicFrame>
      <xdr:nvGraphicFramePr>
        <xdr:cNvPr id="220781048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295275</xdr:colOff>
      <xdr:row>0</xdr:row>
      <xdr:rowOff>285750</xdr:rowOff>
    </xdr:from>
    <xdr:ext cx="5305425" cy="3124200"/>
    <xdr:graphicFrame>
      <xdr:nvGraphicFramePr>
        <xdr:cNvPr id="177046681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257175</xdr:colOff>
      <xdr:row>9</xdr:row>
      <xdr:rowOff>142875</xdr:rowOff>
    </xdr:from>
    <xdr:ext cx="5324475" cy="3143250"/>
    <xdr:graphicFrame>
      <xdr:nvGraphicFramePr>
        <xdr:cNvPr id="912994879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409575</xdr:colOff>
      <xdr:row>0</xdr:row>
      <xdr:rowOff>114300</xdr:rowOff>
    </xdr:from>
    <xdr:ext cx="6257925" cy="4000500"/>
    <xdr:graphicFrame>
      <xdr:nvGraphicFramePr>
        <xdr:cNvPr id="827612604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600075</xdr:colOff>
      <xdr:row>2</xdr:row>
      <xdr:rowOff>66675</xdr:rowOff>
    </xdr:from>
    <xdr:ext cx="5600700" cy="3514725"/>
    <xdr:graphicFrame>
      <xdr:nvGraphicFramePr>
        <xdr:cNvPr id="2012376741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2038350</xdr:colOff>
      <xdr:row>0</xdr:row>
      <xdr:rowOff>209550</xdr:rowOff>
    </xdr:from>
    <xdr:ext cx="5200650" cy="5210175"/>
    <xdr:graphicFrame>
      <xdr:nvGraphicFramePr>
        <xdr:cNvPr id="344746242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542925</xdr:colOff>
      <xdr:row>1</xdr:row>
      <xdr:rowOff>104775</xdr:rowOff>
    </xdr:from>
    <xdr:ext cx="4943475" cy="3238500"/>
    <xdr:graphicFrame>
      <xdr:nvGraphicFramePr>
        <xdr:cNvPr id="87261740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542925</xdr:colOff>
      <xdr:row>1</xdr:row>
      <xdr:rowOff>104775</xdr:rowOff>
    </xdr:from>
    <xdr:ext cx="4943475" cy="3238500"/>
    <xdr:grpSp>
      <xdr:nvGrpSpPr>
        <xdr:cNvPr id="2" name="Shape 2"/>
        <xdr:cNvGrpSpPr/>
      </xdr:nvGrpSpPr>
      <xdr:grpSpPr>
        <a:xfrm>
          <a:off x="2874263" y="2160750"/>
          <a:ext cx="4943475" cy="3238486"/>
          <a:chOff x="2874263" y="2160750"/>
          <a:chExt cx="4943475" cy="3238486"/>
        </a:xfrm>
      </xdr:grpSpPr>
      <xdr:grpSp>
        <xdr:nvGrpSpPr>
          <xdr:cNvPr id="3" name="Shape 3"/>
          <xdr:cNvGrpSpPr/>
        </xdr:nvGrpSpPr>
        <xdr:grpSpPr>
          <a:xfrm>
            <a:off x="2874263" y="2160750"/>
            <a:ext cx="4943475" cy="3238486"/>
            <a:chOff x="2228850" y="366711"/>
            <a:chExt cx="5200650" cy="3109900"/>
          </a:xfrm>
        </xdr:grpSpPr>
        <xdr:sp>
          <xdr:nvSpPr>
            <xdr:cNvPr id="4" name="Shape 4"/>
            <xdr:cNvSpPr/>
          </xdr:nvSpPr>
          <xdr:spPr>
            <a:xfrm>
              <a:off x="2228850" y="366711"/>
              <a:ext cx="5200650" cy="31099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4276725" y="2124075"/>
              <a:ext cx="1114425" cy="447675"/>
            </a:xfrm>
            <a:prstGeom prst="roundRect">
              <a:avLst>
                <a:gd fmla="val 16667" name="adj"/>
              </a:avLst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00"/>
                <a:t> </a:t>
              </a:r>
              <a:endParaRPr b="1" sz="2400"/>
            </a:p>
          </xdr:txBody>
        </xdr:sp>
      </xdr:grpSp>
    </xdr:grp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581025</xdr:colOff>
      <xdr:row>3</xdr:row>
      <xdr:rowOff>0</xdr:rowOff>
    </xdr:from>
    <xdr:ext cx="5229225" cy="3362325"/>
    <xdr:sp>
      <xdr:nvSpPr>
        <xdr:cNvPr id="6" name="Shape 6"/>
        <xdr:cNvSpPr/>
      </xdr:nvSpPr>
      <xdr:spPr>
        <a:xfrm>
          <a:off x="2736150" y="2103600"/>
          <a:ext cx="5219700" cy="335280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8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/>
            <a:t>Este gráfico não está disponível na sua versão de Excel.</a:t>
          </a:r>
          <a:br>
            <a:rPr lang="en-US" sz="1100"/>
          </a:br>
          <a:br>
            <a:rPr lang="en-US" sz="1100"/>
          </a:br>
          <a:r>
            <a:rPr lang="en-US" sz="1100"/>
            <a:t>Editar esta forma ou salvar esta pasta de trabalho em um formato de arquivo diferente quebrará o gráfico permanentemente.</a:t>
          </a:r>
          <a:endParaRPr sz="1400"/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171450</xdr:colOff>
      <xdr:row>2</xdr:row>
      <xdr:rowOff>19050</xdr:rowOff>
    </xdr:from>
    <xdr:ext cx="4953000" cy="3419475"/>
    <xdr:graphicFrame>
      <xdr:nvGraphicFramePr>
        <xdr:cNvPr id="29704052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14"/>
    <col customWidth="1" min="2" max="7" width="8.71"/>
    <col customWidth="1" min="8" max="8" width="12.57"/>
    <col customWidth="1" min="9" max="9" width="20.71"/>
    <col customWidth="1" min="10" max="10" width="8.71"/>
    <col customWidth="1" min="11" max="11" width="20.71"/>
    <col customWidth="1" min="12" max="12" width="24.71"/>
    <col customWidth="1" min="13" max="26" width="8.71"/>
  </cols>
  <sheetData>
    <row r="1">
      <c r="A1" s="1" t="s">
        <v>0</v>
      </c>
      <c r="B1" s="2" t="s">
        <v>1</v>
      </c>
      <c r="C1" s="3"/>
      <c r="D1" s="4"/>
      <c r="E1" s="2" t="s">
        <v>2</v>
      </c>
      <c r="F1" s="3"/>
      <c r="G1" s="4"/>
      <c r="H1" s="1" t="s">
        <v>3</v>
      </c>
      <c r="I1" s="1" t="s">
        <v>4</v>
      </c>
    </row>
    <row r="2">
      <c r="A2" s="5"/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7</v>
      </c>
      <c r="H2" s="5"/>
      <c r="I2" s="5"/>
      <c r="K2" s="6" t="s">
        <v>10</v>
      </c>
      <c r="L2" s="6" t="s">
        <v>11</v>
      </c>
    </row>
    <row r="3">
      <c r="A3" s="7" t="s">
        <v>12</v>
      </c>
      <c r="B3" s="8">
        <v>1.0</v>
      </c>
      <c r="C3" s="8">
        <v>7.1</v>
      </c>
      <c r="D3" s="8">
        <f t="shared" ref="D3:D32" si="1">B3*40%+C3*60%</f>
        <v>4.66</v>
      </c>
      <c r="E3" s="8">
        <v>0.0</v>
      </c>
      <c r="F3" s="8">
        <v>8.9</v>
      </c>
      <c r="G3" s="8">
        <f t="shared" ref="G3:G32" si="2">E3*40%+F3*60%</f>
        <v>5.34</v>
      </c>
      <c r="H3" s="8">
        <f t="shared" ref="H3:H32" si="3">AVERAGE(D3,G3)</f>
        <v>5</v>
      </c>
      <c r="I3" s="9" t="str">
        <f t="shared" ref="I3:I32" si="4">IF(H3&gt;=6,"Aprovado",IF(H3&gt;=4,"Substitutiva","Reprovado"))</f>
        <v>Substitutiva</v>
      </c>
      <c r="K3" s="9" t="s">
        <v>13</v>
      </c>
      <c r="L3" s="10">
        <f>COUNTIF(I$3:I$32,"Aprovado")</f>
        <v>7</v>
      </c>
    </row>
    <row r="4">
      <c r="A4" s="7" t="s">
        <v>14</v>
      </c>
      <c r="B4" s="8">
        <v>9.7</v>
      </c>
      <c r="C4" s="8">
        <v>9.9</v>
      </c>
      <c r="D4" s="8">
        <f t="shared" si="1"/>
        <v>9.82</v>
      </c>
      <c r="E4" s="8">
        <v>1.9</v>
      </c>
      <c r="F4" s="8">
        <v>2.0</v>
      </c>
      <c r="G4" s="8">
        <f t="shared" si="2"/>
        <v>1.96</v>
      </c>
      <c r="H4" s="8">
        <f t="shared" si="3"/>
        <v>5.89</v>
      </c>
      <c r="I4" s="9" t="str">
        <f t="shared" si="4"/>
        <v>Substitutiva</v>
      </c>
      <c r="K4" s="9" t="s">
        <v>15</v>
      </c>
      <c r="L4" s="10">
        <f>COUNTIF(I$3:I$32,"Reprovado")</f>
        <v>6</v>
      </c>
    </row>
    <row r="5">
      <c r="A5" s="7" t="s">
        <v>16</v>
      </c>
      <c r="B5" s="8">
        <v>3.6</v>
      </c>
      <c r="C5" s="8">
        <v>2.3</v>
      </c>
      <c r="D5" s="8">
        <f t="shared" si="1"/>
        <v>2.82</v>
      </c>
      <c r="E5" s="8">
        <v>2.6</v>
      </c>
      <c r="F5" s="8">
        <v>9.3</v>
      </c>
      <c r="G5" s="8">
        <f t="shared" si="2"/>
        <v>6.62</v>
      </c>
      <c r="H5" s="8">
        <f t="shared" si="3"/>
        <v>4.72</v>
      </c>
      <c r="I5" s="9" t="str">
        <f t="shared" si="4"/>
        <v>Substitutiva</v>
      </c>
      <c r="K5" s="9" t="s">
        <v>17</v>
      </c>
      <c r="L5" s="10">
        <f>COUNTIF(I$3:I$32,"Substitutiva")</f>
        <v>17</v>
      </c>
    </row>
    <row r="6">
      <c r="A6" s="7" t="s">
        <v>18</v>
      </c>
      <c r="B6" s="8">
        <v>6.2</v>
      </c>
      <c r="C6" s="8">
        <v>7.7</v>
      </c>
      <c r="D6" s="8">
        <f t="shared" si="1"/>
        <v>7.1</v>
      </c>
      <c r="E6" s="8">
        <v>6.9</v>
      </c>
      <c r="F6" s="8">
        <v>0.6</v>
      </c>
      <c r="G6" s="8">
        <f t="shared" si="2"/>
        <v>3.12</v>
      </c>
      <c r="H6" s="8">
        <f t="shared" si="3"/>
        <v>5.11</v>
      </c>
      <c r="I6" s="9" t="str">
        <f t="shared" si="4"/>
        <v>Substitutiva</v>
      </c>
    </row>
    <row r="7">
      <c r="A7" s="7" t="s">
        <v>19</v>
      </c>
      <c r="B7" s="8">
        <v>8.1</v>
      </c>
      <c r="C7" s="8">
        <v>8.7</v>
      </c>
      <c r="D7" s="8">
        <f t="shared" si="1"/>
        <v>8.46</v>
      </c>
      <c r="E7" s="8">
        <v>7.0</v>
      </c>
      <c r="F7" s="8">
        <v>9.5</v>
      </c>
      <c r="G7" s="8">
        <f t="shared" si="2"/>
        <v>8.5</v>
      </c>
      <c r="H7" s="8">
        <f t="shared" si="3"/>
        <v>8.48</v>
      </c>
      <c r="I7" s="9" t="str">
        <f t="shared" si="4"/>
        <v>Aprovado</v>
      </c>
    </row>
    <row r="8">
      <c r="A8" s="7" t="s">
        <v>20</v>
      </c>
      <c r="B8" s="8">
        <v>0.6</v>
      </c>
      <c r="C8" s="8">
        <v>4.5</v>
      </c>
      <c r="D8" s="8">
        <f t="shared" si="1"/>
        <v>2.94</v>
      </c>
      <c r="E8" s="8">
        <v>7.4</v>
      </c>
      <c r="F8" s="8">
        <v>3.0</v>
      </c>
      <c r="G8" s="8">
        <f t="shared" si="2"/>
        <v>4.76</v>
      </c>
      <c r="H8" s="8">
        <f t="shared" si="3"/>
        <v>3.85</v>
      </c>
      <c r="I8" s="9" t="str">
        <f t="shared" si="4"/>
        <v>Reprovado</v>
      </c>
    </row>
    <row r="9">
      <c r="A9" s="7" t="s">
        <v>21</v>
      </c>
      <c r="B9" s="8">
        <v>4.3</v>
      </c>
      <c r="C9" s="8">
        <v>9.3</v>
      </c>
      <c r="D9" s="8">
        <f t="shared" si="1"/>
        <v>7.3</v>
      </c>
      <c r="E9" s="8">
        <v>0.3</v>
      </c>
      <c r="F9" s="8">
        <v>4.8</v>
      </c>
      <c r="G9" s="8">
        <f t="shared" si="2"/>
        <v>3</v>
      </c>
      <c r="H9" s="8">
        <f t="shared" si="3"/>
        <v>5.15</v>
      </c>
      <c r="I9" s="9" t="str">
        <f t="shared" si="4"/>
        <v>Substitutiva</v>
      </c>
    </row>
    <row r="10">
      <c r="A10" s="7" t="s">
        <v>22</v>
      </c>
      <c r="B10" s="8">
        <v>0.2</v>
      </c>
      <c r="C10" s="8">
        <v>3.6</v>
      </c>
      <c r="D10" s="8">
        <f t="shared" si="1"/>
        <v>2.24</v>
      </c>
      <c r="E10" s="8">
        <v>5.4</v>
      </c>
      <c r="F10" s="8">
        <v>8.3</v>
      </c>
      <c r="G10" s="8">
        <f t="shared" si="2"/>
        <v>7.14</v>
      </c>
      <c r="H10" s="8">
        <f t="shared" si="3"/>
        <v>4.69</v>
      </c>
      <c r="I10" s="9" t="str">
        <f t="shared" si="4"/>
        <v>Substitutiva</v>
      </c>
    </row>
    <row r="11">
      <c r="A11" s="7" t="s">
        <v>23</v>
      </c>
      <c r="B11" s="8">
        <v>1.2</v>
      </c>
      <c r="C11" s="8">
        <v>5.6</v>
      </c>
      <c r="D11" s="8">
        <f t="shared" si="1"/>
        <v>3.84</v>
      </c>
      <c r="E11" s="8">
        <v>0.1</v>
      </c>
      <c r="F11" s="8">
        <v>4.1</v>
      </c>
      <c r="G11" s="8">
        <f t="shared" si="2"/>
        <v>2.5</v>
      </c>
      <c r="H11" s="8">
        <f t="shared" si="3"/>
        <v>3.17</v>
      </c>
      <c r="I11" s="9" t="str">
        <f t="shared" si="4"/>
        <v>Reprovado</v>
      </c>
    </row>
    <row r="12">
      <c r="A12" s="7" t="s">
        <v>24</v>
      </c>
      <c r="B12" s="8">
        <v>2.4</v>
      </c>
      <c r="C12" s="8">
        <v>4.5</v>
      </c>
      <c r="D12" s="8">
        <f t="shared" si="1"/>
        <v>3.66</v>
      </c>
      <c r="E12" s="8">
        <v>3.6</v>
      </c>
      <c r="F12" s="8">
        <v>1.8</v>
      </c>
      <c r="G12" s="8">
        <f t="shared" si="2"/>
        <v>2.52</v>
      </c>
      <c r="H12" s="8">
        <f t="shared" si="3"/>
        <v>3.09</v>
      </c>
      <c r="I12" s="9" t="str">
        <f t="shared" si="4"/>
        <v>Reprovado</v>
      </c>
    </row>
    <row r="13">
      <c r="A13" s="7" t="s">
        <v>25</v>
      </c>
      <c r="B13" s="8">
        <v>6.3</v>
      </c>
      <c r="C13" s="8">
        <v>5.5</v>
      </c>
      <c r="D13" s="8">
        <f t="shared" si="1"/>
        <v>5.82</v>
      </c>
      <c r="E13" s="8">
        <v>9.9</v>
      </c>
      <c r="F13" s="8">
        <v>3.3</v>
      </c>
      <c r="G13" s="8">
        <f t="shared" si="2"/>
        <v>5.94</v>
      </c>
      <c r="H13" s="8">
        <f t="shared" si="3"/>
        <v>5.88</v>
      </c>
      <c r="I13" s="9" t="str">
        <f t="shared" si="4"/>
        <v>Substitutiva</v>
      </c>
    </row>
    <row r="14">
      <c r="A14" s="7" t="s">
        <v>26</v>
      </c>
      <c r="B14" s="8">
        <v>5.8</v>
      </c>
      <c r="C14" s="8">
        <v>7.5</v>
      </c>
      <c r="D14" s="8">
        <f t="shared" si="1"/>
        <v>6.82</v>
      </c>
      <c r="E14" s="8">
        <v>1.8</v>
      </c>
      <c r="F14" s="8">
        <v>3.8</v>
      </c>
      <c r="G14" s="8">
        <f t="shared" si="2"/>
        <v>3</v>
      </c>
      <c r="H14" s="8">
        <f t="shared" si="3"/>
        <v>4.91</v>
      </c>
      <c r="I14" s="9" t="str">
        <f t="shared" si="4"/>
        <v>Substitutiva</v>
      </c>
    </row>
    <row r="15">
      <c r="A15" s="7" t="s">
        <v>27</v>
      </c>
      <c r="B15" s="8">
        <v>7.3</v>
      </c>
      <c r="C15" s="8">
        <v>1.9</v>
      </c>
      <c r="D15" s="8">
        <f t="shared" si="1"/>
        <v>4.06</v>
      </c>
      <c r="E15" s="8">
        <v>1.5</v>
      </c>
      <c r="F15" s="8">
        <v>9.6</v>
      </c>
      <c r="G15" s="8">
        <f t="shared" si="2"/>
        <v>6.36</v>
      </c>
      <c r="H15" s="8">
        <f t="shared" si="3"/>
        <v>5.21</v>
      </c>
      <c r="I15" s="9" t="str">
        <f t="shared" si="4"/>
        <v>Substitutiva</v>
      </c>
    </row>
    <row r="16">
      <c r="A16" s="7" t="s">
        <v>28</v>
      </c>
      <c r="B16" s="8">
        <v>9.2</v>
      </c>
      <c r="C16" s="8">
        <v>0.2</v>
      </c>
      <c r="D16" s="8">
        <f t="shared" si="1"/>
        <v>3.8</v>
      </c>
      <c r="E16" s="8">
        <v>1.3</v>
      </c>
      <c r="F16" s="8">
        <v>5.3</v>
      </c>
      <c r="G16" s="8">
        <f t="shared" si="2"/>
        <v>3.7</v>
      </c>
      <c r="H16" s="8">
        <f t="shared" si="3"/>
        <v>3.75</v>
      </c>
      <c r="I16" s="9" t="str">
        <f t="shared" si="4"/>
        <v>Reprovado</v>
      </c>
    </row>
    <row r="17">
      <c r="A17" s="7" t="s">
        <v>29</v>
      </c>
      <c r="B17" s="8">
        <v>6.8</v>
      </c>
      <c r="C17" s="8">
        <v>7.0</v>
      </c>
      <c r="D17" s="8">
        <f t="shared" si="1"/>
        <v>6.92</v>
      </c>
      <c r="E17" s="8">
        <v>10.0</v>
      </c>
      <c r="F17" s="8">
        <v>8.6</v>
      </c>
      <c r="G17" s="8">
        <f t="shared" si="2"/>
        <v>9.16</v>
      </c>
      <c r="H17" s="8">
        <f t="shared" si="3"/>
        <v>8.04</v>
      </c>
      <c r="I17" s="9" t="str">
        <f t="shared" si="4"/>
        <v>Aprovado</v>
      </c>
    </row>
    <row r="18">
      <c r="A18" s="7" t="s">
        <v>30</v>
      </c>
      <c r="B18" s="8">
        <v>2.2</v>
      </c>
      <c r="C18" s="8">
        <v>7.9</v>
      </c>
      <c r="D18" s="8">
        <f t="shared" si="1"/>
        <v>5.62</v>
      </c>
      <c r="E18" s="8">
        <v>3.9</v>
      </c>
      <c r="F18" s="8">
        <v>10.0</v>
      </c>
      <c r="G18" s="8">
        <f t="shared" si="2"/>
        <v>7.56</v>
      </c>
      <c r="H18" s="8">
        <f t="shared" si="3"/>
        <v>6.59</v>
      </c>
      <c r="I18" s="9" t="str">
        <f t="shared" si="4"/>
        <v>Aprovado</v>
      </c>
    </row>
    <row r="19">
      <c r="A19" s="7" t="s">
        <v>31</v>
      </c>
      <c r="B19" s="8">
        <v>7.4</v>
      </c>
      <c r="C19" s="8">
        <v>6.6</v>
      </c>
      <c r="D19" s="8">
        <f t="shared" si="1"/>
        <v>6.92</v>
      </c>
      <c r="E19" s="8">
        <v>7.0</v>
      </c>
      <c r="F19" s="8">
        <v>3.4</v>
      </c>
      <c r="G19" s="8">
        <f t="shared" si="2"/>
        <v>4.84</v>
      </c>
      <c r="H19" s="8">
        <f t="shared" si="3"/>
        <v>5.88</v>
      </c>
      <c r="I19" s="9" t="str">
        <f t="shared" si="4"/>
        <v>Substitutiva</v>
      </c>
    </row>
    <row r="20">
      <c r="A20" s="7" t="s">
        <v>32</v>
      </c>
      <c r="B20" s="8">
        <v>3.5</v>
      </c>
      <c r="C20" s="8">
        <v>7.5</v>
      </c>
      <c r="D20" s="8">
        <f t="shared" si="1"/>
        <v>5.9</v>
      </c>
      <c r="E20" s="8">
        <v>8.6</v>
      </c>
      <c r="F20" s="8">
        <v>8.1</v>
      </c>
      <c r="G20" s="8">
        <f t="shared" si="2"/>
        <v>8.3</v>
      </c>
      <c r="H20" s="8">
        <f t="shared" si="3"/>
        <v>7.1</v>
      </c>
      <c r="I20" s="9" t="str">
        <f t="shared" si="4"/>
        <v>Aprovado</v>
      </c>
    </row>
    <row r="21" ht="15.75" customHeight="1">
      <c r="A21" s="7" t="s">
        <v>33</v>
      </c>
      <c r="B21" s="8">
        <v>7.5</v>
      </c>
      <c r="C21" s="8">
        <v>7.6</v>
      </c>
      <c r="D21" s="8">
        <f t="shared" si="1"/>
        <v>7.56</v>
      </c>
      <c r="E21" s="8">
        <v>3.3</v>
      </c>
      <c r="F21" s="8">
        <v>6.1</v>
      </c>
      <c r="G21" s="8">
        <f t="shared" si="2"/>
        <v>4.98</v>
      </c>
      <c r="H21" s="8">
        <f t="shared" si="3"/>
        <v>6.27</v>
      </c>
      <c r="I21" s="9" t="str">
        <f t="shared" si="4"/>
        <v>Aprovado</v>
      </c>
    </row>
    <row r="22" ht="15.75" customHeight="1">
      <c r="A22" s="7" t="s">
        <v>34</v>
      </c>
      <c r="B22" s="8">
        <v>3.9</v>
      </c>
      <c r="C22" s="8">
        <v>9.3</v>
      </c>
      <c r="D22" s="8">
        <f t="shared" si="1"/>
        <v>7.14</v>
      </c>
      <c r="E22" s="8">
        <v>6.9</v>
      </c>
      <c r="F22" s="8">
        <v>2.8</v>
      </c>
      <c r="G22" s="8">
        <f t="shared" si="2"/>
        <v>4.44</v>
      </c>
      <c r="H22" s="8">
        <f t="shared" si="3"/>
        <v>5.79</v>
      </c>
      <c r="I22" s="9" t="str">
        <f t="shared" si="4"/>
        <v>Substitutiva</v>
      </c>
    </row>
    <row r="23" ht="15.75" customHeight="1">
      <c r="A23" s="7" t="s">
        <v>35</v>
      </c>
      <c r="B23" s="8">
        <v>8.0</v>
      </c>
      <c r="C23" s="8">
        <v>9.1</v>
      </c>
      <c r="D23" s="8">
        <f t="shared" si="1"/>
        <v>8.66</v>
      </c>
      <c r="E23" s="8">
        <v>7.4</v>
      </c>
      <c r="F23" s="8">
        <v>5.5</v>
      </c>
      <c r="G23" s="8">
        <f t="shared" si="2"/>
        <v>6.26</v>
      </c>
      <c r="H23" s="8">
        <f t="shared" si="3"/>
        <v>7.46</v>
      </c>
      <c r="I23" s="9" t="str">
        <f t="shared" si="4"/>
        <v>Aprovado</v>
      </c>
    </row>
    <row r="24" ht="15.75" customHeight="1">
      <c r="A24" s="7" t="s">
        <v>36</v>
      </c>
      <c r="B24" s="8">
        <v>1.7</v>
      </c>
      <c r="C24" s="8">
        <v>5.4</v>
      </c>
      <c r="D24" s="8">
        <f t="shared" si="1"/>
        <v>3.92</v>
      </c>
      <c r="E24" s="8">
        <v>1.7</v>
      </c>
      <c r="F24" s="8">
        <v>7.7</v>
      </c>
      <c r="G24" s="8">
        <f t="shared" si="2"/>
        <v>5.3</v>
      </c>
      <c r="H24" s="8">
        <f t="shared" si="3"/>
        <v>4.61</v>
      </c>
      <c r="I24" s="9" t="str">
        <f t="shared" si="4"/>
        <v>Substitutiva</v>
      </c>
    </row>
    <row r="25" ht="15.75" customHeight="1">
      <c r="A25" s="7" t="s">
        <v>37</v>
      </c>
      <c r="B25" s="8">
        <v>5.6</v>
      </c>
      <c r="C25" s="8">
        <v>7.5</v>
      </c>
      <c r="D25" s="8">
        <f t="shared" si="1"/>
        <v>6.74</v>
      </c>
      <c r="E25" s="8">
        <v>8.3</v>
      </c>
      <c r="F25" s="8">
        <v>1.2</v>
      </c>
      <c r="G25" s="8">
        <f t="shared" si="2"/>
        <v>4.04</v>
      </c>
      <c r="H25" s="8">
        <f t="shared" si="3"/>
        <v>5.39</v>
      </c>
      <c r="I25" s="9" t="str">
        <f t="shared" si="4"/>
        <v>Substitutiva</v>
      </c>
    </row>
    <row r="26" ht="15.75" customHeight="1">
      <c r="A26" s="7" t="s">
        <v>38</v>
      </c>
      <c r="B26" s="8">
        <v>0.3</v>
      </c>
      <c r="C26" s="8">
        <v>3.5</v>
      </c>
      <c r="D26" s="8">
        <f t="shared" si="1"/>
        <v>2.22</v>
      </c>
      <c r="E26" s="8">
        <v>4.2</v>
      </c>
      <c r="F26" s="8">
        <v>5.4</v>
      </c>
      <c r="G26" s="8">
        <f t="shared" si="2"/>
        <v>4.92</v>
      </c>
      <c r="H26" s="8">
        <f t="shared" si="3"/>
        <v>3.57</v>
      </c>
      <c r="I26" s="9" t="str">
        <f t="shared" si="4"/>
        <v>Reprovado</v>
      </c>
    </row>
    <row r="27" ht="15.75" customHeight="1">
      <c r="A27" s="7" t="s">
        <v>39</v>
      </c>
      <c r="B27" s="8">
        <v>3.5</v>
      </c>
      <c r="C27" s="8">
        <v>7.4</v>
      </c>
      <c r="D27" s="8">
        <f t="shared" si="1"/>
        <v>5.84</v>
      </c>
      <c r="E27" s="8">
        <v>2.9</v>
      </c>
      <c r="F27" s="8">
        <v>5.4</v>
      </c>
      <c r="G27" s="8">
        <f t="shared" si="2"/>
        <v>4.4</v>
      </c>
      <c r="H27" s="8">
        <f t="shared" si="3"/>
        <v>5.12</v>
      </c>
      <c r="I27" s="9" t="str">
        <f t="shared" si="4"/>
        <v>Substitutiva</v>
      </c>
    </row>
    <row r="28" ht="15.75" customHeight="1">
      <c r="A28" s="7" t="s">
        <v>40</v>
      </c>
      <c r="B28" s="8">
        <v>9.9</v>
      </c>
      <c r="C28" s="8">
        <v>0.0</v>
      </c>
      <c r="D28" s="8">
        <f t="shared" si="1"/>
        <v>3.96</v>
      </c>
      <c r="E28" s="8">
        <v>4.2</v>
      </c>
      <c r="F28" s="8">
        <v>5.7</v>
      </c>
      <c r="G28" s="8">
        <f t="shared" si="2"/>
        <v>5.1</v>
      </c>
      <c r="H28" s="8">
        <f t="shared" si="3"/>
        <v>4.53</v>
      </c>
      <c r="I28" s="9" t="str">
        <f t="shared" si="4"/>
        <v>Substitutiva</v>
      </c>
    </row>
    <row r="29" ht="15.75" customHeight="1">
      <c r="A29" s="7" t="s">
        <v>41</v>
      </c>
      <c r="B29" s="8">
        <v>6.2</v>
      </c>
      <c r="C29" s="8">
        <v>5.2</v>
      </c>
      <c r="D29" s="8">
        <f t="shared" si="1"/>
        <v>5.6</v>
      </c>
      <c r="E29" s="8">
        <v>2.5</v>
      </c>
      <c r="F29" s="8">
        <v>3.2</v>
      </c>
      <c r="G29" s="8">
        <f t="shared" si="2"/>
        <v>2.92</v>
      </c>
      <c r="H29" s="8">
        <f t="shared" si="3"/>
        <v>4.26</v>
      </c>
      <c r="I29" s="9" t="str">
        <f t="shared" si="4"/>
        <v>Substitutiva</v>
      </c>
    </row>
    <row r="30" ht="15.75" customHeight="1">
      <c r="A30" s="7" t="s">
        <v>42</v>
      </c>
      <c r="B30" s="8">
        <v>3.1</v>
      </c>
      <c r="C30" s="8">
        <v>2.9</v>
      </c>
      <c r="D30" s="8">
        <f t="shared" si="1"/>
        <v>2.98</v>
      </c>
      <c r="E30" s="8">
        <v>4.1</v>
      </c>
      <c r="F30" s="8">
        <v>4.2</v>
      </c>
      <c r="G30" s="8">
        <f t="shared" si="2"/>
        <v>4.16</v>
      </c>
      <c r="H30" s="8">
        <f t="shared" si="3"/>
        <v>3.57</v>
      </c>
      <c r="I30" s="9" t="str">
        <f t="shared" si="4"/>
        <v>Reprovado</v>
      </c>
    </row>
    <row r="31" ht="15.75" customHeight="1">
      <c r="A31" s="7" t="s">
        <v>43</v>
      </c>
      <c r="B31" s="8">
        <v>0.2</v>
      </c>
      <c r="C31" s="8">
        <v>9.6</v>
      </c>
      <c r="D31" s="8">
        <f t="shared" si="1"/>
        <v>5.84</v>
      </c>
      <c r="E31" s="8">
        <v>6.5</v>
      </c>
      <c r="F31" s="8">
        <v>6.3</v>
      </c>
      <c r="G31" s="8">
        <f t="shared" si="2"/>
        <v>6.38</v>
      </c>
      <c r="H31" s="8">
        <f t="shared" si="3"/>
        <v>6.11</v>
      </c>
      <c r="I31" s="9" t="str">
        <f t="shared" si="4"/>
        <v>Aprovado</v>
      </c>
    </row>
    <row r="32" ht="15.75" customHeight="1">
      <c r="A32" s="7" t="s">
        <v>44</v>
      </c>
      <c r="B32" s="8">
        <v>6.7</v>
      </c>
      <c r="C32" s="8">
        <v>3.9</v>
      </c>
      <c r="D32" s="8">
        <f t="shared" si="1"/>
        <v>5.02</v>
      </c>
      <c r="E32" s="8">
        <v>9.7</v>
      </c>
      <c r="F32" s="8">
        <v>2.3</v>
      </c>
      <c r="G32" s="8">
        <f t="shared" si="2"/>
        <v>5.26</v>
      </c>
      <c r="H32" s="8">
        <f t="shared" si="3"/>
        <v>5.14</v>
      </c>
      <c r="I32" s="9" t="str">
        <f t="shared" si="4"/>
        <v>Substitutiva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A2"/>
    <mergeCell ref="B1:D1"/>
    <mergeCell ref="E1:G1"/>
    <mergeCell ref="H1:H2"/>
    <mergeCell ref="I1:I2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9.86"/>
    <col customWidth="1" min="3" max="3" width="14.71"/>
    <col customWidth="1" min="4" max="4" width="14.86"/>
    <col customWidth="1" min="5" max="26" width="8.71"/>
  </cols>
  <sheetData>
    <row r="2">
      <c r="B2" s="11" t="s">
        <v>45</v>
      </c>
      <c r="C2" s="11" t="s">
        <v>46</v>
      </c>
      <c r="D2" s="11" t="s">
        <v>47</v>
      </c>
    </row>
    <row r="3">
      <c r="B3" s="12" t="s">
        <v>48</v>
      </c>
      <c r="C3" s="12">
        <v>10.0</v>
      </c>
      <c r="D3" s="12">
        <v>2.0</v>
      </c>
    </row>
    <row r="4">
      <c r="B4" s="12" t="s">
        <v>49</v>
      </c>
      <c r="C4" s="12">
        <v>12.0</v>
      </c>
      <c r="D4" s="12">
        <v>5.0</v>
      </c>
    </row>
    <row r="5">
      <c r="B5" s="12" t="s">
        <v>50</v>
      </c>
      <c r="C5" s="12">
        <v>2.0</v>
      </c>
      <c r="D5" s="12">
        <v>3.0</v>
      </c>
    </row>
    <row r="6">
      <c r="B6" s="12" t="s">
        <v>51</v>
      </c>
      <c r="C6" s="12">
        <v>7.0</v>
      </c>
      <c r="D6" s="12">
        <v>4.0</v>
      </c>
    </row>
    <row r="7">
      <c r="B7" s="12" t="s">
        <v>52</v>
      </c>
      <c r="C7" s="12">
        <v>14.0</v>
      </c>
      <c r="D7" s="12">
        <v>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5.71"/>
    <col customWidth="1" min="3" max="3" width="15.86"/>
    <col customWidth="1" min="4" max="4" width="8.71"/>
    <col customWidth="1" min="5" max="5" width="13.57"/>
    <col customWidth="1" min="6" max="6" width="16.29"/>
    <col customWidth="1" min="7" max="7" width="15.71"/>
    <col customWidth="1" min="8" max="26" width="8.71"/>
  </cols>
  <sheetData>
    <row r="1">
      <c r="A1" s="13" t="s">
        <v>53</v>
      </c>
      <c r="B1" s="13" t="s">
        <v>54</v>
      </c>
      <c r="C1" s="9" t="s">
        <v>55</v>
      </c>
      <c r="D1" s="9" t="s">
        <v>56</v>
      </c>
      <c r="E1" s="9" t="s">
        <v>57</v>
      </c>
      <c r="F1" s="9" t="s">
        <v>58</v>
      </c>
      <c r="G1" s="9" t="s">
        <v>59</v>
      </c>
    </row>
    <row r="2">
      <c r="A2" s="12" t="s">
        <v>60</v>
      </c>
      <c r="B2" s="12">
        <v>20.0</v>
      </c>
      <c r="C2" s="12">
        <v>500.0</v>
      </c>
      <c r="D2" s="12">
        <v>149.0</v>
      </c>
      <c r="E2" s="12">
        <f t="shared" ref="E2:E13" si="1">C2+D2</f>
        <v>649</v>
      </c>
      <c r="F2" s="14">
        <f t="shared" ref="F2:F13" si="2">C2/E2</f>
        <v>0.7704160247</v>
      </c>
      <c r="G2" s="14">
        <f t="shared" ref="G2:G13" si="3">D2/E2</f>
        <v>0.2295839753</v>
      </c>
    </row>
    <row r="3">
      <c r="A3" s="12" t="s">
        <v>61</v>
      </c>
      <c r="B3" s="12">
        <v>18.0</v>
      </c>
      <c r="C3" s="12">
        <v>300.0</v>
      </c>
      <c r="D3" s="12">
        <v>29.0</v>
      </c>
      <c r="E3" s="12">
        <f t="shared" si="1"/>
        <v>329</v>
      </c>
      <c r="F3" s="14">
        <f t="shared" si="2"/>
        <v>0.9118541033</v>
      </c>
      <c r="G3" s="14">
        <f t="shared" si="3"/>
        <v>0.08814589666</v>
      </c>
    </row>
    <row r="4">
      <c r="A4" s="12" t="s">
        <v>62</v>
      </c>
      <c r="B4" s="12">
        <v>22.0</v>
      </c>
      <c r="C4" s="12">
        <v>550.0</v>
      </c>
      <c r="D4" s="12">
        <v>140.0</v>
      </c>
      <c r="E4" s="12">
        <f t="shared" si="1"/>
        <v>690</v>
      </c>
      <c r="F4" s="14">
        <f t="shared" si="2"/>
        <v>0.7971014493</v>
      </c>
      <c r="G4" s="14">
        <f t="shared" si="3"/>
        <v>0.2028985507</v>
      </c>
    </row>
    <row r="5">
      <c r="A5" s="12" t="s">
        <v>63</v>
      </c>
      <c r="B5" s="12">
        <v>14.0</v>
      </c>
      <c r="C5" s="12">
        <v>280.0</v>
      </c>
      <c r="D5" s="12">
        <v>72.0</v>
      </c>
      <c r="E5" s="12">
        <f t="shared" si="1"/>
        <v>352</v>
      </c>
      <c r="F5" s="14">
        <f t="shared" si="2"/>
        <v>0.7954545455</v>
      </c>
      <c r="G5" s="14">
        <f t="shared" si="3"/>
        <v>0.2045454545</v>
      </c>
    </row>
    <row r="6">
      <c r="A6" s="12" t="s">
        <v>64</v>
      </c>
      <c r="B6" s="12">
        <v>28.0</v>
      </c>
      <c r="C6" s="12">
        <v>470.0</v>
      </c>
      <c r="D6" s="12">
        <v>18.0</v>
      </c>
      <c r="E6" s="12">
        <f t="shared" si="1"/>
        <v>488</v>
      </c>
      <c r="F6" s="14">
        <f t="shared" si="2"/>
        <v>0.9631147541</v>
      </c>
      <c r="G6" s="14">
        <f t="shared" si="3"/>
        <v>0.0368852459</v>
      </c>
    </row>
    <row r="7">
      <c r="A7" s="12" t="s">
        <v>65</v>
      </c>
      <c r="B7" s="12">
        <v>25.0</v>
      </c>
      <c r="C7" s="12">
        <v>360.0</v>
      </c>
      <c r="D7" s="12">
        <v>72.0</v>
      </c>
      <c r="E7" s="12">
        <f t="shared" si="1"/>
        <v>432</v>
      </c>
      <c r="F7" s="14">
        <f t="shared" si="2"/>
        <v>0.8333333333</v>
      </c>
      <c r="G7" s="14">
        <f t="shared" si="3"/>
        <v>0.1666666667</v>
      </c>
    </row>
    <row r="8">
      <c r="A8" s="12" t="s">
        <v>66</v>
      </c>
      <c r="B8" s="12">
        <v>11.0</v>
      </c>
      <c r="C8" s="12">
        <v>180.0</v>
      </c>
      <c r="D8" s="12">
        <v>75.0</v>
      </c>
      <c r="E8" s="12">
        <f t="shared" si="1"/>
        <v>255</v>
      </c>
      <c r="F8" s="14">
        <f t="shared" si="2"/>
        <v>0.7058823529</v>
      </c>
      <c r="G8" s="14">
        <f t="shared" si="3"/>
        <v>0.2941176471</v>
      </c>
    </row>
    <row r="9">
      <c r="A9" s="12" t="s">
        <v>67</v>
      </c>
      <c r="B9" s="12">
        <v>30.0</v>
      </c>
      <c r="C9" s="12">
        <v>600.0</v>
      </c>
      <c r="D9" s="12">
        <v>16.0</v>
      </c>
      <c r="E9" s="12">
        <f t="shared" si="1"/>
        <v>616</v>
      </c>
      <c r="F9" s="14">
        <f t="shared" si="2"/>
        <v>0.974025974</v>
      </c>
      <c r="G9" s="14">
        <f t="shared" si="3"/>
        <v>0.02597402597</v>
      </c>
    </row>
    <row r="10">
      <c r="A10" s="12" t="s">
        <v>68</v>
      </c>
      <c r="B10" s="12">
        <v>27.0</v>
      </c>
      <c r="C10" s="12">
        <v>350.0</v>
      </c>
      <c r="D10" s="12">
        <v>12.0</v>
      </c>
      <c r="E10" s="12">
        <f t="shared" si="1"/>
        <v>362</v>
      </c>
      <c r="F10" s="14">
        <f t="shared" si="2"/>
        <v>0.9668508287</v>
      </c>
      <c r="G10" s="14">
        <f t="shared" si="3"/>
        <v>0.03314917127</v>
      </c>
    </row>
    <row r="11">
      <c r="A11" s="12" t="s">
        <v>69</v>
      </c>
      <c r="B11" s="12">
        <v>5.0</v>
      </c>
      <c r="C11" s="12">
        <v>85.0</v>
      </c>
      <c r="D11" s="12">
        <v>22.0</v>
      </c>
      <c r="E11" s="12">
        <f t="shared" si="1"/>
        <v>107</v>
      </c>
      <c r="F11" s="14">
        <f t="shared" si="2"/>
        <v>0.7943925234</v>
      </c>
      <c r="G11" s="14">
        <f t="shared" si="3"/>
        <v>0.2056074766</v>
      </c>
    </row>
    <row r="12">
      <c r="A12" s="12" t="s">
        <v>70</v>
      </c>
      <c r="B12" s="12">
        <v>17.0</v>
      </c>
      <c r="C12" s="12">
        <v>390.0</v>
      </c>
      <c r="D12" s="12">
        <v>20.0</v>
      </c>
      <c r="E12" s="12">
        <f t="shared" si="1"/>
        <v>410</v>
      </c>
      <c r="F12" s="14">
        <f t="shared" si="2"/>
        <v>0.9512195122</v>
      </c>
      <c r="G12" s="14">
        <f t="shared" si="3"/>
        <v>0.0487804878</v>
      </c>
    </row>
    <row r="13">
      <c r="A13" s="12" t="s">
        <v>71</v>
      </c>
      <c r="B13" s="12">
        <v>29.0</v>
      </c>
      <c r="C13" s="12">
        <v>400.0</v>
      </c>
      <c r="D13" s="12">
        <v>92.0</v>
      </c>
      <c r="E13" s="12">
        <f t="shared" si="1"/>
        <v>492</v>
      </c>
      <c r="F13" s="14">
        <f t="shared" si="2"/>
        <v>0.8130081301</v>
      </c>
      <c r="G13" s="14">
        <f t="shared" si="3"/>
        <v>0.1869918699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12.0"/>
    <col customWidth="1" min="4" max="26" width="8.71"/>
  </cols>
  <sheetData>
    <row r="4">
      <c r="C4" s="15" t="s">
        <v>72</v>
      </c>
      <c r="D4" s="16" t="s">
        <v>73</v>
      </c>
      <c r="E4" s="3"/>
      <c r="F4" s="3"/>
      <c r="G4" s="3"/>
      <c r="H4" s="4"/>
    </row>
    <row r="5">
      <c r="C5" s="17" t="s">
        <v>74</v>
      </c>
      <c r="D5" s="17" t="s">
        <v>75</v>
      </c>
      <c r="E5" s="17" t="s">
        <v>76</v>
      </c>
      <c r="F5" s="17" t="s">
        <v>77</v>
      </c>
      <c r="G5" s="17" t="s">
        <v>78</v>
      </c>
      <c r="H5" s="17" t="s">
        <v>79</v>
      </c>
    </row>
    <row r="6">
      <c r="C6" s="18" t="s">
        <v>80</v>
      </c>
      <c r="D6" s="19">
        <v>7.8</v>
      </c>
      <c r="E6" s="19">
        <v>2.5</v>
      </c>
      <c r="F6" s="19">
        <v>4.0</v>
      </c>
      <c r="G6" s="19">
        <v>3.9</v>
      </c>
      <c r="H6" s="19">
        <v>4.6</v>
      </c>
    </row>
    <row r="7">
      <c r="C7" s="18" t="s">
        <v>81</v>
      </c>
      <c r="D7" s="19">
        <v>8.0</v>
      </c>
      <c r="E7" s="19">
        <v>6.4</v>
      </c>
      <c r="F7" s="19">
        <v>7.1</v>
      </c>
      <c r="G7" s="19">
        <v>6.8</v>
      </c>
      <c r="H7" s="19">
        <v>7.0</v>
      </c>
    </row>
    <row r="8">
      <c r="C8" s="18" t="s">
        <v>82</v>
      </c>
      <c r="D8" s="19">
        <v>4.8</v>
      </c>
      <c r="E8" s="19">
        <v>4.7</v>
      </c>
      <c r="F8" s="19">
        <v>7.0</v>
      </c>
      <c r="G8" s="19">
        <v>8.7</v>
      </c>
      <c r="H8" s="19">
        <v>4.8</v>
      </c>
    </row>
    <row r="9">
      <c r="C9" s="18" t="s">
        <v>83</v>
      </c>
      <c r="D9" s="19">
        <v>6.3</v>
      </c>
      <c r="E9" s="19">
        <v>4.0</v>
      </c>
      <c r="F9" s="19">
        <v>5.9</v>
      </c>
      <c r="G9" s="19">
        <v>3.0</v>
      </c>
      <c r="H9" s="19">
        <v>5.8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D4:H4"/>
  </mergeCells>
  <printOptions/>
  <pageMargins bottom="0.787401575" footer="0.0" header="0.0" left="0.511811024" right="0.511811024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0.71"/>
    <col customWidth="1" min="3" max="3" width="9.43"/>
    <col customWidth="1" min="4" max="26" width="9.14"/>
  </cols>
  <sheetData>
    <row r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>
      <c r="A2" s="20"/>
      <c r="B2" s="21" t="s">
        <v>84</v>
      </c>
      <c r="C2" s="21" t="s">
        <v>85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>
      <c r="A3" s="20"/>
      <c r="B3" s="22">
        <v>0.0</v>
      </c>
      <c r="C3" s="22">
        <v>0.0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>
      <c r="A4" s="20"/>
      <c r="B4" s="22">
        <v>1.0</v>
      </c>
      <c r="C4" s="22">
        <v>1.0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>
      <c r="A5" s="20"/>
      <c r="B5" s="22">
        <v>2.0</v>
      </c>
      <c r="C5" s="22">
        <v>2.05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20"/>
      <c r="B6" s="22">
        <v>3.0</v>
      </c>
      <c r="C6" s="22">
        <v>3.1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2">
        <v>4.0</v>
      </c>
      <c r="C7" s="22">
        <v>3.98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20"/>
      <c r="B8" s="22">
        <v>5.0</v>
      </c>
      <c r="C8" s="22">
        <v>5.1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>
      <c r="A9" s="20"/>
      <c r="B9" s="22">
        <v>6.0</v>
      </c>
      <c r="C9" s="22">
        <v>6.08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>
      <c r="A10" s="20"/>
      <c r="B10" s="22">
        <v>7.0</v>
      </c>
      <c r="C10" s="22">
        <v>7.0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>
      <c r="A11" s="20"/>
      <c r="B11" s="22">
        <v>8.0</v>
      </c>
      <c r="C11" s="22">
        <v>8.2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>
      <c r="A12" s="20"/>
      <c r="B12" s="22">
        <v>9.0</v>
      </c>
      <c r="C12" s="22">
        <v>9.1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>
      <c r="A13" s="20"/>
      <c r="B13" s="22">
        <v>10.0</v>
      </c>
      <c r="C13" s="22">
        <v>10.09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>
      <c r="A14" s="20"/>
      <c r="B14" s="22">
        <v>11.0</v>
      </c>
      <c r="C14" s="22">
        <v>11.01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20"/>
      <c r="B15" s="22">
        <v>12.0</v>
      </c>
      <c r="C15" s="22">
        <v>12.09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>
      <c r="A16" s="20"/>
      <c r="B16" s="22">
        <v>13.0</v>
      </c>
      <c r="C16" s="22">
        <v>13.08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>
      <c r="A17" s="20"/>
      <c r="B17" s="22">
        <v>14.0</v>
      </c>
      <c r="C17" s="22">
        <v>20.0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>
      <c r="A18" s="20"/>
      <c r="B18" s="22">
        <v>15.0</v>
      </c>
      <c r="C18" s="22">
        <v>15.15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87401575" footer="0.0" header="0.0" left="0.511811024" right="0.511811024" top="0.7874015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8.43"/>
    <col customWidth="1" min="3" max="3" width="17.29"/>
    <col customWidth="1" min="4" max="26" width="8.71"/>
  </cols>
  <sheetData>
    <row r="1">
      <c r="A1" s="23" t="s">
        <v>86</v>
      </c>
      <c r="B1" s="3"/>
      <c r="C1" s="4"/>
      <c r="H1" s="24"/>
    </row>
    <row r="2">
      <c r="A2" s="25" t="s">
        <v>87</v>
      </c>
      <c r="B2" s="4"/>
      <c r="C2" s="26">
        <v>0.0</v>
      </c>
      <c r="H2" s="24"/>
    </row>
    <row r="3">
      <c r="A3" s="25" t="s">
        <v>88</v>
      </c>
      <c r="B3" s="4"/>
      <c r="C3" s="26">
        <v>0.0</v>
      </c>
      <c r="H3" s="24"/>
    </row>
    <row r="4">
      <c r="A4" s="25" t="s">
        <v>89</v>
      </c>
      <c r="B4" s="4"/>
      <c r="C4" s="26">
        <v>5.0</v>
      </c>
      <c r="H4" s="24"/>
    </row>
    <row r="5">
      <c r="A5" s="27" t="s">
        <v>90</v>
      </c>
      <c r="B5" s="27" t="s">
        <v>91</v>
      </c>
      <c r="C5" s="27" t="s">
        <v>92</v>
      </c>
      <c r="H5" s="28"/>
    </row>
    <row r="6">
      <c r="A6" s="29">
        <v>1.0</v>
      </c>
      <c r="B6" s="26">
        <f t="shared" ref="B6:B20" si="1">$C$2+$C$3*A6+($C$4*(A6^2)/2)</f>
        <v>2.5</v>
      </c>
      <c r="C6" s="26">
        <f t="shared" ref="C6:C20" si="2">$C$3+$C$4*A6</f>
        <v>5</v>
      </c>
      <c r="H6" s="24"/>
    </row>
    <row r="7">
      <c r="A7" s="29">
        <v>2.0</v>
      </c>
      <c r="B7" s="26">
        <f t="shared" si="1"/>
        <v>10</v>
      </c>
      <c r="C7" s="26">
        <f t="shared" si="2"/>
        <v>10</v>
      </c>
      <c r="H7" s="24"/>
    </row>
    <row r="8">
      <c r="A8" s="29">
        <v>3.0</v>
      </c>
      <c r="B8" s="26">
        <f t="shared" si="1"/>
        <v>22.5</v>
      </c>
      <c r="C8" s="26">
        <f t="shared" si="2"/>
        <v>15</v>
      </c>
      <c r="H8" s="24"/>
    </row>
    <row r="9">
      <c r="A9" s="29">
        <v>4.0</v>
      </c>
      <c r="B9" s="26">
        <f t="shared" si="1"/>
        <v>40</v>
      </c>
      <c r="C9" s="26">
        <f t="shared" si="2"/>
        <v>20</v>
      </c>
      <c r="H9" s="24"/>
    </row>
    <row r="10">
      <c r="A10" s="29">
        <v>5.0</v>
      </c>
      <c r="B10" s="26">
        <f t="shared" si="1"/>
        <v>62.5</v>
      </c>
      <c r="C10" s="26">
        <f t="shared" si="2"/>
        <v>25</v>
      </c>
      <c r="H10" s="24"/>
    </row>
    <row r="11">
      <c r="A11" s="29">
        <v>6.0</v>
      </c>
      <c r="B11" s="26">
        <f t="shared" si="1"/>
        <v>90</v>
      </c>
      <c r="C11" s="26">
        <f t="shared" si="2"/>
        <v>30</v>
      </c>
      <c r="H11" s="24"/>
    </row>
    <row r="12">
      <c r="A12" s="29">
        <v>7.0</v>
      </c>
      <c r="B12" s="26">
        <f t="shared" si="1"/>
        <v>122.5</v>
      </c>
      <c r="C12" s="26">
        <f t="shared" si="2"/>
        <v>35</v>
      </c>
      <c r="H12" s="24"/>
    </row>
    <row r="13">
      <c r="A13" s="29">
        <v>8.0</v>
      </c>
      <c r="B13" s="26">
        <f t="shared" si="1"/>
        <v>160</v>
      </c>
      <c r="C13" s="26">
        <f t="shared" si="2"/>
        <v>40</v>
      </c>
      <c r="H13" s="24"/>
    </row>
    <row r="14">
      <c r="A14" s="29">
        <v>9.0</v>
      </c>
      <c r="B14" s="26">
        <f t="shared" si="1"/>
        <v>202.5</v>
      </c>
      <c r="C14" s="26">
        <f t="shared" si="2"/>
        <v>45</v>
      </c>
      <c r="H14" s="24"/>
    </row>
    <row r="15">
      <c r="A15" s="29">
        <v>10.0</v>
      </c>
      <c r="B15" s="26">
        <f t="shared" si="1"/>
        <v>250</v>
      </c>
      <c r="C15" s="26">
        <f t="shared" si="2"/>
        <v>50</v>
      </c>
      <c r="H15" s="24"/>
    </row>
    <row r="16">
      <c r="A16" s="29">
        <v>11.0</v>
      </c>
      <c r="B16" s="26">
        <f t="shared" si="1"/>
        <v>302.5</v>
      </c>
      <c r="C16" s="26">
        <f t="shared" si="2"/>
        <v>55</v>
      </c>
      <c r="H16" s="24"/>
    </row>
    <row r="17">
      <c r="A17" s="29">
        <v>12.0</v>
      </c>
      <c r="B17" s="26">
        <f t="shared" si="1"/>
        <v>360</v>
      </c>
      <c r="C17" s="26">
        <f t="shared" si="2"/>
        <v>60</v>
      </c>
      <c r="H17" s="24"/>
    </row>
    <row r="18">
      <c r="A18" s="29">
        <v>13.0</v>
      </c>
      <c r="B18" s="26">
        <f t="shared" si="1"/>
        <v>422.5</v>
      </c>
      <c r="C18" s="26">
        <f t="shared" si="2"/>
        <v>65</v>
      </c>
      <c r="H18" s="24"/>
    </row>
    <row r="19">
      <c r="A19" s="29">
        <v>14.0</v>
      </c>
      <c r="B19" s="26">
        <f t="shared" si="1"/>
        <v>490</v>
      </c>
      <c r="C19" s="26">
        <f t="shared" si="2"/>
        <v>70</v>
      </c>
      <c r="H19" s="24"/>
    </row>
    <row r="20">
      <c r="A20" s="29">
        <v>15.0</v>
      </c>
      <c r="B20" s="26">
        <f t="shared" si="1"/>
        <v>562.5</v>
      </c>
      <c r="C20" s="26">
        <f t="shared" si="2"/>
        <v>75</v>
      </c>
      <c r="H20" s="24"/>
    </row>
    <row r="21" ht="15.75" customHeight="1">
      <c r="A21" s="24"/>
      <c r="B21" s="24"/>
      <c r="C21" s="24"/>
      <c r="H21" s="24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C1"/>
    <mergeCell ref="A2:B2"/>
    <mergeCell ref="A3:B3"/>
    <mergeCell ref="A4:B4"/>
  </mergeCells>
  <printOptions/>
  <pageMargins bottom="0.787401575" footer="0.0" header="0.0" left="0.511811024" right="0.511811024" top="0.7874015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86"/>
    <col customWidth="1" min="2" max="13" width="12.29"/>
    <col customWidth="1" min="14" max="14" width="11.43"/>
    <col customWidth="1" min="15" max="26" width="8.71"/>
  </cols>
  <sheetData>
    <row r="1">
      <c r="A1" s="30" t="s">
        <v>93</v>
      </c>
      <c r="B1" s="31" t="s">
        <v>94</v>
      </c>
      <c r="C1" s="31" t="s">
        <v>95</v>
      </c>
      <c r="D1" s="31" t="s">
        <v>96</v>
      </c>
      <c r="E1" s="31" t="s">
        <v>97</v>
      </c>
      <c r="F1" s="31" t="s">
        <v>98</v>
      </c>
      <c r="G1" s="31" t="s">
        <v>99</v>
      </c>
      <c r="H1" s="31" t="s">
        <v>100</v>
      </c>
      <c r="I1" s="31" t="s">
        <v>101</v>
      </c>
      <c r="J1" s="31" t="s">
        <v>102</v>
      </c>
      <c r="K1" s="31" t="s">
        <v>103</v>
      </c>
      <c r="L1" s="31" t="s">
        <v>104</v>
      </c>
      <c r="M1" s="31" t="s">
        <v>105</v>
      </c>
      <c r="N1" s="30" t="s">
        <v>106</v>
      </c>
    </row>
    <row r="2">
      <c r="A2" s="32" t="s">
        <v>107</v>
      </c>
      <c r="B2" s="33">
        <v>879.7064028941107</v>
      </c>
      <c r="C2" s="33">
        <v>419.1569975204034</v>
      </c>
      <c r="D2" s="33">
        <v>-515.2121562031448</v>
      </c>
      <c r="E2" s="33">
        <v>63.9590087222107</v>
      </c>
      <c r="F2" s="33">
        <v>1087.659853722448</v>
      </c>
      <c r="G2" s="33">
        <v>1076.8720166881467</v>
      </c>
      <c r="H2" s="33">
        <v>11.564274263523641</v>
      </c>
      <c r="I2" s="33">
        <v>452.5589273076065</v>
      </c>
      <c r="J2" s="33">
        <v>-267.8751914256181</v>
      </c>
      <c r="K2" s="33">
        <v>491.67773161776256</v>
      </c>
      <c r="L2" s="33">
        <v>209.51290724521243</v>
      </c>
      <c r="M2" s="33">
        <v>8.825223635768532</v>
      </c>
      <c r="N2" s="10"/>
    </row>
    <row r="3">
      <c r="A3" s="32" t="s">
        <v>108</v>
      </c>
      <c r="B3" s="33">
        <v>1076.0064566533779</v>
      </c>
      <c r="C3" s="33">
        <v>-876.0902249755194</v>
      </c>
      <c r="D3" s="33">
        <v>459.5582586120137</v>
      </c>
      <c r="E3" s="33">
        <v>-815.1216712297344</v>
      </c>
      <c r="F3" s="33">
        <v>-297.43321954670716</v>
      </c>
      <c r="G3" s="33">
        <v>235.68249874749247</v>
      </c>
      <c r="H3" s="33">
        <v>423.94433448021334</v>
      </c>
      <c r="I3" s="33">
        <v>893.4995459789773</v>
      </c>
      <c r="J3" s="33">
        <v>553.8124134364646</v>
      </c>
      <c r="K3" s="33">
        <v>152.54830459116482</v>
      </c>
      <c r="L3" s="33">
        <v>773.0265001902203</v>
      </c>
      <c r="M3" s="33">
        <v>86.39897213423158</v>
      </c>
      <c r="N3" s="10"/>
    </row>
    <row r="4">
      <c r="A4" s="32" t="s">
        <v>109</v>
      </c>
      <c r="B4" s="33">
        <v>733.8594637362905</v>
      </c>
      <c r="C4" s="33">
        <v>156.5392724670026</v>
      </c>
      <c r="D4" s="33">
        <v>21.388047154237885</v>
      </c>
      <c r="E4" s="33">
        <v>1047.4967616713195</v>
      </c>
      <c r="F4" s="33">
        <v>483.38357329920586</v>
      </c>
      <c r="G4" s="33">
        <v>-868.2357519261922</v>
      </c>
      <c r="H4" s="33">
        <v>182.6973347227002</v>
      </c>
      <c r="I4" s="33">
        <v>-288.67587175772576</v>
      </c>
      <c r="J4" s="33">
        <v>168.37530573086661</v>
      </c>
      <c r="K4" s="33">
        <v>1070.5558489065204</v>
      </c>
      <c r="L4" s="33">
        <v>832.5980223637484</v>
      </c>
      <c r="M4" s="33">
        <v>-862.8246856246116</v>
      </c>
      <c r="N4" s="10"/>
    </row>
    <row r="5">
      <c r="A5" s="32" t="s">
        <v>110</v>
      </c>
      <c r="B5" s="33">
        <v>-867.6186086738322</v>
      </c>
      <c r="C5" s="33">
        <v>-509.38290382377056</v>
      </c>
      <c r="D5" s="33">
        <v>808.9131683226544</v>
      </c>
      <c r="E5" s="33">
        <v>135.79103850249322</v>
      </c>
      <c r="F5" s="33">
        <v>814.3312336603682</v>
      </c>
      <c r="G5" s="33">
        <v>-828.3293352690333</v>
      </c>
      <c r="H5" s="33">
        <v>-262.659715524579</v>
      </c>
      <c r="I5" s="33">
        <v>1020.63776750437</v>
      </c>
      <c r="J5" s="33">
        <v>-248.37238331952295</v>
      </c>
      <c r="K5" s="33">
        <v>749.1759184702366</v>
      </c>
      <c r="L5" s="33">
        <v>-868.3641287434574</v>
      </c>
      <c r="M5" s="33">
        <v>22.103925643102222</v>
      </c>
      <c r="N5" s="10"/>
    </row>
    <row r="6">
      <c r="A6" s="32" t="s">
        <v>111</v>
      </c>
      <c r="B6" s="33">
        <v>236.87711124937942</v>
      </c>
      <c r="C6" s="33">
        <v>182.44416030255337</v>
      </c>
      <c r="D6" s="33">
        <v>501.3966485258646</v>
      </c>
      <c r="E6" s="33">
        <v>1097.2924351140891</v>
      </c>
      <c r="F6" s="33">
        <v>227.82808154883708</v>
      </c>
      <c r="G6" s="33">
        <v>81.84753514500495</v>
      </c>
      <c r="H6" s="33">
        <v>749.5201245308788</v>
      </c>
      <c r="I6" s="33">
        <v>870.0029566314937</v>
      </c>
      <c r="J6" s="33">
        <v>443.42582489305596</v>
      </c>
      <c r="K6" s="33">
        <v>727.8583524569817</v>
      </c>
      <c r="L6" s="33">
        <v>800.729769235076</v>
      </c>
      <c r="M6" s="33">
        <v>-519.4495699470992</v>
      </c>
      <c r="N6" s="10"/>
    </row>
    <row r="7">
      <c r="A7" s="32" t="s">
        <v>112</v>
      </c>
      <c r="B7" s="33">
        <v>221.2496559643481</v>
      </c>
      <c r="C7" s="33">
        <v>277.1540102509201</v>
      </c>
      <c r="D7" s="33">
        <v>1070.3575244455476</v>
      </c>
      <c r="E7" s="33">
        <v>134.46673417335106</v>
      </c>
      <c r="F7" s="33">
        <v>547.4578536388383</v>
      </c>
      <c r="G7" s="33">
        <v>-513.8098354233256</v>
      </c>
      <c r="H7" s="33">
        <v>808.1932382127936</v>
      </c>
      <c r="I7" s="33">
        <v>235.69021294609777</v>
      </c>
      <c r="J7" s="33">
        <v>-263.43697949021396</v>
      </c>
      <c r="K7" s="33">
        <v>-248.0212854593191</v>
      </c>
      <c r="L7" s="33">
        <v>818.7785282634375</v>
      </c>
      <c r="M7" s="33">
        <v>419.924175697075</v>
      </c>
      <c r="N7" s="10"/>
    </row>
    <row r="8">
      <c r="A8" s="32" t="s">
        <v>113</v>
      </c>
      <c r="B8" s="33">
        <v>-502.77270865771976</v>
      </c>
      <c r="C8" s="33">
        <v>-232.4022963423293</v>
      </c>
      <c r="D8" s="33">
        <v>-867.6786618770832</v>
      </c>
      <c r="E8" s="33">
        <v>553.3509270462272</v>
      </c>
      <c r="F8" s="33">
        <v>719.7964779359972</v>
      </c>
      <c r="G8" s="33">
        <v>241.7813244619653</v>
      </c>
      <c r="H8" s="33">
        <v>-866.2652899975765</v>
      </c>
      <c r="I8" s="33">
        <v>-584.0437001690063</v>
      </c>
      <c r="J8" s="33">
        <v>-826.9802286424002</v>
      </c>
      <c r="K8" s="33">
        <v>-540.7048038669373</v>
      </c>
      <c r="L8" s="33">
        <v>857.4513728314901</v>
      </c>
      <c r="M8" s="33">
        <v>478.63952075041743</v>
      </c>
      <c r="N8" s="10"/>
    </row>
    <row r="9">
      <c r="A9" s="32" t="s">
        <v>114</v>
      </c>
      <c r="B9" s="33">
        <v>877.542737286117</v>
      </c>
      <c r="C9" s="33">
        <v>124.29165425178937</v>
      </c>
      <c r="D9" s="33">
        <v>-548.7287321851469</v>
      </c>
      <c r="E9" s="33">
        <v>83.20802744529541</v>
      </c>
      <c r="F9" s="33">
        <v>490.64771866193473</v>
      </c>
      <c r="G9" s="33">
        <v>433.0113655900293</v>
      </c>
      <c r="H9" s="33">
        <v>294.44917256712796</v>
      </c>
      <c r="I9" s="33">
        <v>12.477955035926174</v>
      </c>
      <c r="J9" s="33">
        <v>739.7536568681298</v>
      </c>
      <c r="K9" s="33">
        <v>1001.7039368123682</v>
      </c>
      <c r="L9" s="33">
        <v>170.12195522455872</v>
      </c>
      <c r="M9" s="33">
        <v>884.1858555399883</v>
      </c>
      <c r="N9" s="10"/>
    </row>
    <row r="10">
      <c r="A10" s="32" t="s">
        <v>115</v>
      </c>
      <c r="B10" s="33">
        <v>488.2156734314728</v>
      </c>
      <c r="C10" s="33">
        <v>761.9660463450206</v>
      </c>
      <c r="D10" s="33">
        <v>265.99401661907933</v>
      </c>
      <c r="E10" s="33">
        <v>587.521225782544</v>
      </c>
      <c r="F10" s="33">
        <v>-827.0868165796195</v>
      </c>
      <c r="G10" s="33">
        <v>493.4595930740991</v>
      </c>
      <c r="H10" s="33">
        <v>864.2013270364973</v>
      </c>
      <c r="I10" s="33">
        <v>238.69123383476511</v>
      </c>
      <c r="J10" s="33">
        <v>1039.321239934404</v>
      </c>
      <c r="K10" s="33">
        <v>703.5847012509026</v>
      </c>
      <c r="L10" s="33">
        <v>121.98733860608564</v>
      </c>
      <c r="M10" s="33">
        <v>1089.3319102260239</v>
      </c>
      <c r="N10" s="10"/>
    </row>
    <row r="11">
      <c r="A11" s="32" t="s">
        <v>116</v>
      </c>
      <c r="B11" s="33">
        <v>843.4025539861666</v>
      </c>
      <c r="C11" s="33">
        <v>1078.1819572574861</v>
      </c>
      <c r="D11" s="33">
        <v>278.1158274585005</v>
      </c>
      <c r="E11" s="33">
        <v>45.054497374794245</v>
      </c>
      <c r="F11" s="33">
        <v>463.74116411914537</v>
      </c>
      <c r="G11" s="33">
        <v>765.7476077583107</v>
      </c>
      <c r="H11" s="33">
        <v>775.5681078776093</v>
      </c>
      <c r="I11" s="33">
        <v>1001.8314374468689</v>
      </c>
      <c r="J11" s="33">
        <v>129.58574903613433</v>
      </c>
      <c r="K11" s="33">
        <v>28.97924703061669</v>
      </c>
      <c r="L11" s="33">
        <v>1012.3375657119901</v>
      </c>
      <c r="M11" s="33">
        <v>-839.2638484472959</v>
      </c>
      <c r="N11" s="10"/>
    </row>
    <row r="12">
      <c r="A12" s="32" t="s">
        <v>117</v>
      </c>
      <c r="B12" s="33">
        <v>-506.944689845433</v>
      </c>
      <c r="C12" s="33">
        <v>835.9781912695374</v>
      </c>
      <c r="D12" s="33">
        <v>451.788338843551</v>
      </c>
      <c r="E12" s="33">
        <v>797.806222696892</v>
      </c>
      <c r="F12" s="33">
        <v>-525.555385240012</v>
      </c>
      <c r="G12" s="33">
        <v>436.85495161411035</v>
      </c>
      <c r="H12" s="33">
        <v>-218.94522477176835</v>
      </c>
      <c r="I12" s="33">
        <v>45.756493544783616</v>
      </c>
      <c r="J12" s="33">
        <v>819.8752109281364</v>
      </c>
      <c r="K12" s="33">
        <v>827.6588333102079</v>
      </c>
      <c r="L12" s="33">
        <v>561.0136612677898</v>
      </c>
      <c r="M12" s="33">
        <v>161.08654053468587</v>
      </c>
      <c r="N12" s="10"/>
    </row>
    <row r="13">
      <c r="A13" s="32" t="s">
        <v>118</v>
      </c>
      <c r="B13" s="33">
        <v>110.83020550727244</v>
      </c>
      <c r="C13" s="33">
        <v>572.2968475609139</v>
      </c>
      <c r="D13" s="33">
        <v>-520.4041267978715</v>
      </c>
      <c r="E13" s="33">
        <v>468.66237304834243</v>
      </c>
      <c r="F13" s="33">
        <v>-556.1411752352215</v>
      </c>
      <c r="G13" s="33">
        <v>226.35057616941265</v>
      </c>
      <c r="H13" s="33">
        <v>-545.0801769508529</v>
      </c>
      <c r="I13" s="33">
        <v>504.3096057848449</v>
      </c>
      <c r="J13" s="33">
        <v>-227.3011607557072</v>
      </c>
      <c r="K13" s="33">
        <v>425.08979072585134</v>
      </c>
      <c r="L13" s="33">
        <v>482.0960722805169</v>
      </c>
      <c r="M13" s="33">
        <v>431.4750466841564</v>
      </c>
      <c r="N13" s="10"/>
    </row>
    <row r="14">
      <c r="A14" s="32" t="s">
        <v>119</v>
      </c>
      <c r="B14" s="33">
        <v>518.402312544933</v>
      </c>
      <c r="C14" s="33">
        <v>518.0011020567135</v>
      </c>
      <c r="D14" s="33">
        <v>741.3421261287072</v>
      </c>
      <c r="E14" s="33">
        <v>157.13605031231464</v>
      </c>
      <c r="F14" s="33">
        <v>-265.61437030686545</v>
      </c>
      <c r="G14" s="33">
        <v>427.5139846670438</v>
      </c>
      <c r="H14" s="33">
        <v>1064.784114277033</v>
      </c>
      <c r="I14" s="33">
        <v>-832.5140935927426</v>
      </c>
      <c r="J14" s="33">
        <v>141.56281250617968</v>
      </c>
      <c r="K14" s="33">
        <v>885.9828149046854</v>
      </c>
      <c r="L14" s="33">
        <v>1069.502559258234</v>
      </c>
      <c r="M14" s="33">
        <v>498.2607729835023</v>
      </c>
      <c r="N14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  <extLst>
    <ext uri="{05C60535-1F16-4fd2-B633-F4F36F0B64E0}">
      <x14:sparklineGroups>
        <x14:sparklineGroup displayEmptyCellsAs="gap">
          <x14:colorSeries rgb="FF376092"/>
          <x14:sparklines>
            <x14:sparkline>
              <xm:f>'Exemplo 5.7'!B2:M2</xm:f>
              <xm:sqref>N2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5.7'!B3:M3</xm:f>
              <xm:sqref>N3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5.7'!B4:M4</xm:f>
              <xm:sqref>N4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5.7'!B5:M5</xm:f>
              <xm:sqref>N5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5.7'!B6:M6</xm:f>
              <xm:sqref>N6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5.7'!B7:M7</xm:f>
              <xm:sqref>N7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5.7'!B8:M8</xm:f>
              <xm:sqref>N8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5.7'!B9:M9</xm:f>
              <xm:sqref>N9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5.7'!B10:M10</xm:f>
              <xm:sqref>N10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5.7'!B11:M11</xm:f>
              <xm:sqref>N11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5.7'!B12:M12</xm:f>
              <xm:sqref>N12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5.7'!B13:M13</xm:f>
              <xm:sqref>N13</xm:sqref>
            </x14:sparkline>
          </x14:sparklines>
        </x14:sparklineGroup>
        <x14:sparklineGroup displayEmptyCellsAs="gap">
          <x14:colorSeries rgb="FF376092"/>
          <x14:sparklines>
            <x14:sparkline>
              <xm:f>'Exemplo 5.7'!B14:M14</xm:f>
              <xm:sqref>N14</xm:sqref>
            </x14:sparkline>
          </x14:sparklines>
        </x14:sparklineGroup>
      </x14:sparklineGroup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3">
      <c r="B3" s="34" t="s">
        <v>120</v>
      </c>
      <c r="C3" s="4"/>
    </row>
    <row r="4">
      <c r="B4" s="10" t="s">
        <v>121</v>
      </c>
      <c r="C4" s="10">
        <v>20.0</v>
      </c>
    </row>
    <row r="5">
      <c r="B5" s="10" t="s">
        <v>122</v>
      </c>
      <c r="C5" s="10">
        <v>20.0</v>
      </c>
    </row>
    <row r="6">
      <c r="B6" s="10" t="s">
        <v>123</v>
      </c>
      <c r="C6" s="10">
        <v>40.0</v>
      </c>
    </row>
    <row r="7">
      <c r="B7" s="10" t="s">
        <v>124</v>
      </c>
      <c r="C7" s="10">
        <v>20.0</v>
      </c>
    </row>
    <row r="8">
      <c r="B8" s="10" t="s">
        <v>125</v>
      </c>
      <c r="C8" s="10">
        <f>SUM(C4:C7)</f>
        <v>100</v>
      </c>
    </row>
    <row r="11">
      <c r="B11" s="35" t="s">
        <v>126</v>
      </c>
      <c r="C11" s="36">
        <v>90.0</v>
      </c>
    </row>
    <row r="14">
      <c r="B14" s="34" t="s">
        <v>127</v>
      </c>
      <c r="C14" s="4"/>
    </row>
    <row r="15">
      <c r="B15" s="10" t="s">
        <v>128</v>
      </c>
      <c r="C15" s="10">
        <f>C11-C16/2</f>
        <v>88</v>
      </c>
    </row>
    <row r="16">
      <c r="B16" s="10" t="s">
        <v>127</v>
      </c>
      <c r="C16" s="10">
        <v>4.0</v>
      </c>
    </row>
    <row r="17">
      <c r="B17" s="10" t="s">
        <v>129</v>
      </c>
      <c r="C17" s="10">
        <f>SUM(C4:C8)-C15-C16</f>
        <v>108</v>
      </c>
    </row>
  </sheetData>
  <mergeCells count="2">
    <mergeCell ref="B3:C3"/>
    <mergeCell ref="B14:C14"/>
  </mergeCells>
  <printOptions/>
  <pageMargins bottom="0.787401575" footer="0.0" header="0.0" left="0.511811024" right="0.511811024" top="0.7874015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6.71"/>
    <col customWidth="1" min="3" max="26" width="8.71"/>
  </cols>
  <sheetData>
    <row r="3">
      <c r="B3" s="37" t="s">
        <v>130</v>
      </c>
      <c r="C3" s="37" t="s">
        <v>125</v>
      </c>
      <c r="D3" s="37" t="s">
        <v>131</v>
      </c>
      <c r="E3" s="37" t="s">
        <v>132</v>
      </c>
      <c r="F3" s="37" t="s">
        <v>133</v>
      </c>
      <c r="G3" s="37" t="s">
        <v>134</v>
      </c>
      <c r="N3" s="37" t="s">
        <v>135</v>
      </c>
      <c r="O3" s="38" t="s">
        <v>132</v>
      </c>
    </row>
    <row r="4">
      <c r="B4" s="10" t="s">
        <v>119</v>
      </c>
      <c r="C4" s="10">
        <f t="shared" ref="C4:C15" si="1">SUM(D4:F4)</f>
        <v>6334</v>
      </c>
      <c r="D4" s="10">
        <v>3022.0</v>
      </c>
      <c r="E4" s="10">
        <v>1304.0</v>
      </c>
      <c r="F4" s="10">
        <v>2008.0</v>
      </c>
      <c r="G4" s="10">
        <f t="shared" ref="G4:G15" si="2">HLOOKUP($O$3,$D$3:$F$15,ROW(A2),0)</f>
        <v>1304</v>
      </c>
    </row>
    <row r="5">
      <c r="B5" s="10" t="s">
        <v>136</v>
      </c>
      <c r="C5" s="10">
        <f t="shared" si="1"/>
        <v>5539</v>
      </c>
      <c r="D5" s="10">
        <v>1418.0</v>
      </c>
      <c r="E5" s="10">
        <v>1459.0</v>
      </c>
      <c r="F5" s="10">
        <v>2662.0</v>
      </c>
      <c r="G5" s="10">
        <f t="shared" si="2"/>
        <v>1459</v>
      </c>
    </row>
    <row r="6">
      <c r="B6" s="10" t="s">
        <v>137</v>
      </c>
      <c r="C6" s="10">
        <f t="shared" si="1"/>
        <v>9047</v>
      </c>
      <c r="D6" s="10">
        <v>2671.0</v>
      </c>
      <c r="E6" s="10">
        <v>3316.0</v>
      </c>
      <c r="F6" s="10">
        <v>3060.0</v>
      </c>
      <c r="G6" s="10">
        <f t="shared" si="2"/>
        <v>3316</v>
      </c>
    </row>
    <row r="7">
      <c r="B7" s="10" t="s">
        <v>138</v>
      </c>
      <c r="C7" s="10">
        <f t="shared" si="1"/>
        <v>7549</v>
      </c>
      <c r="D7" s="10">
        <v>2512.0</v>
      </c>
      <c r="E7" s="10">
        <v>2060.0</v>
      </c>
      <c r="F7" s="10">
        <v>2977.0</v>
      </c>
      <c r="G7" s="10">
        <f t="shared" si="2"/>
        <v>2060</v>
      </c>
    </row>
    <row r="8">
      <c r="B8" s="10" t="s">
        <v>139</v>
      </c>
      <c r="C8" s="10">
        <f t="shared" si="1"/>
        <v>4522</v>
      </c>
      <c r="D8" s="10">
        <v>2122.0</v>
      </c>
      <c r="E8" s="10">
        <v>1071.0</v>
      </c>
      <c r="F8" s="10">
        <v>1329.0</v>
      </c>
      <c r="G8" s="10">
        <f t="shared" si="2"/>
        <v>1071</v>
      </c>
    </row>
    <row r="9">
      <c r="B9" s="10" t="s">
        <v>112</v>
      </c>
      <c r="C9" s="10">
        <f t="shared" si="1"/>
        <v>7732</v>
      </c>
      <c r="D9" s="10">
        <v>1515.0</v>
      </c>
      <c r="E9" s="10">
        <v>3138.0</v>
      </c>
      <c r="F9" s="10">
        <v>3079.0</v>
      </c>
      <c r="G9" s="10">
        <f t="shared" si="2"/>
        <v>3138</v>
      </c>
    </row>
    <row r="10">
      <c r="B10" s="10" t="s">
        <v>140</v>
      </c>
      <c r="C10" s="10">
        <f t="shared" si="1"/>
        <v>6958</v>
      </c>
      <c r="D10" s="10">
        <v>3077.0</v>
      </c>
      <c r="E10" s="10">
        <v>1644.0</v>
      </c>
      <c r="F10" s="10">
        <v>2237.0</v>
      </c>
      <c r="G10" s="10">
        <f t="shared" si="2"/>
        <v>1644</v>
      </c>
    </row>
    <row r="11">
      <c r="B11" s="10" t="s">
        <v>141</v>
      </c>
      <c r="C11" s="10">
        <f t="shared" si="1"/>
        <v>6888</v>
      </c>
      <c r="D11" s="10">
        <v>1571.0</v>
      </c>
      <c r="E11" s="10">
        <v>2791.0</v>
      </c>
      <c r="F11" s="10">
        <v>2526.0</v>
      </c>
      <c r="G11" s="10">
        <f t="shared" si="2"/>
        <v>2791</v>
      </c>
    </row>
    <row r="12">
      <c r="B12" s="10" t="s">
        <v>142</v>
      </c>
      <c r="C12" s="10">
        <f t="shared" si="1"/>
        <v>6476</v>
      </c>
      <c r="D12" s="10">
        <v>2417.0</v>
      </c>
      <c r="E12" s="10">
        <v>1655.0</v>
      </c>
      <c r="F12" s="10">
        <v>2404.0</v>
      </c>
      <c r="G12" s="10">
        <f t="shared" si="2"/>
        <v>1655</v>
      </c>
    </row>
    <row r="13">
      <c r="B13" s="10" t="s">
        <v>143</v>
      </c>
      <c r="C13" s="10">
        <f t="shared" si="1"/>
        <v>7159</v>
      </c>
      <c r="D13" s="10">
        <v>3592.0</v>
      </c>
      <c r="E13" s="10">
        <v>2001.0</v>
      </c>
      <c r="F13" s="10">
        <v>1566.0</v>
      </c>
      <c r="G13" s="10">
        <f t="shared" si="2"/>
        <v>2001</v>
      </c>
    </row>
    <row r="14">
      <c r="B14" s="10" t="s">
        <v>144</v>
      </c>
      <c r="C14" s="10">
        <f t="shared" si="1"/>
        <v>6776</v>
      </c>
      <c r="D14" s="10">
        <v>2707.0</v>
      </c>
      <c r="E14" s="10">
        <v>2911.0</v>
      </c>
      <c r="F14" s="10">
        <v>1158.0</v>
      </c>
      <c r="G14" s="10">
        <f t="shared" si="2"/>
        <v>2911</v>
      </c>
    </row>
    <row r="15">
      <c r="B15" s="10" t="s">
        <v>145</v>
      </c>
      <c r="C15" s="10">
        <f t="shared" si="1"/>
        <v>6481</v>
      </c>
      <c r="D15" s="10">
        <v>1004.0</v>
      </c>
      <c r="E15" s="10">
        <v>2265.0</v>
      </c>
      <c r="F15" s="10">
        <v>3212.0</v>
      </c>
      <c r="G15" s="10">
        <f t="shared" si="2"/>
        <v>2265</v>
      </c>
    </row>
    <row r="16">
      <c r="B16" s="20"/>
      <c r="C16" s="20"/>
    </row>
    <row r="17">
      <c r="B17" s="20"/>
      <c r="C17" s="20"/>
    </row>
  </sheetData>
  <dataValidations>
    <dataValidation type="list" allowBlank="1" showErrorMessage="1" sqref="O3">
      <formula1>$D$3:$F$3</formula1>
    </dataValidation>
  </dataValidations>
  <printOptions/>
  <pageMargins bottom="0.787401575" footer="0.0" header="0.0" left="0.511811024" right="0.511811024" top="0.7874015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>
      <c r="A4" s="20"/>
      <c r="B4" s="20"/>
      <c r="C4" s="20"/>
      <c r="D4" s="39" t="s">
        <v>146</v>
      </c>
      <c r="E4" s="4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>
      <c r="A5" s="20"/>
      <c r="B5" s="20"/>
      <c r="C5" s="20"/>
      <c r="D5" s="41" t="s">
        <v>147</v>
      </c>
      <c r="E5" s="41" t="s">
        <v>148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20"/>
      <c r="B6" s="20"/>
      <c r="C6" s="20"/>
      <c r="D6" s="42">
        <v>1960.0</v>
      </c>
      <c r="E6" s="42">
        <v>421.0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43">
        <v>1965.0</v>
      </c>
      <c r="E7" s="43">
        <v>598.0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20"/>
      <c r="B8" s="20"/>
      <c r="C8" s="20"/>
      <c r="D8" s="42">
        <v>1970.0</v>
      </c>
      <c r="E8" s="42">
        <v>767.0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>
      <c r="A9" s="20"/>
      <c r="B9" s="20"/>
      <c r="C9" s="20"/>
      <c r="D9" s="43">
        <v>1975.0</v>
      </c>
      <c r="E9" s="43">
        <v>947.0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>
      <c r="A10" s="20"/>
      <c r="B10" s="20"/>
      <c r="C10" s="20"/>
      <c r="D10" s="42">
        <v>1980.0</v>
      </c>
      <c r="E10" s="42">
        <v>1076.0</v>
      </c>
      <c r="F10" s="20"/>
      <c r="G10" s="20"/>
      <c r="H10" s="20"/>
      <c r="I10" s="20"/>
      <c r="J10" s="20"/>
      <c r="K10" s="20"/>
      <c r="L10" s="44" t="s">
        <v>149</v>
      </c>
      <c r="M10" s="45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>
      <c r="A11" s="20"/>
      <c r="B11" s="20"/>
      <c r="C11" s="20"/>
      <c r="D11" s="43">
        <v>1985.0</v>
      </c>
      <c r="E11" s="43">
        <v>1298.0</v>
      </c>
      <c r="F11" s="20"/>
      <c r="G11" s="20"/>
      <c r="H11" s="20"/>
      <c r="I11" s="20"/>
      <c r="J11" s="20"/>
      <c r="K11" s="20"/>
      <c r="L11" s="46"/>
      <c r="M11" s="47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>
      <c r="A12" s="20"/>
      <c r="B12" s="20"/>
      <c r="C12" s="20"/>
      <c r="D12" s="42">
        <v>1990.0</v>
      </c>
      <c r="E12" s="42">
        <v>1428.0</v>
      </c>
      <c r="F12" s="20"/>
      <c r="G12" s="20"/>
      <c r="H12" s="20"/>
      <c r="I12" s="20"/>
      <c r="J12" s="20"/>
      <c r="K12" s="20"/>
      <c r="L12" s="46"/>
      <c r="M12" s="47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>
      <c r="A13" s="20"/>
      <c r="B13" s="20"/>
      <c r="C13" s="20"/>
      <c r="D13" s="43">
        <v>1995.0</v>
      </c>
      <c r="E13" s="43">
        <v>1617.0</v>
      </c>
      <c r="F13" s="20"/>
      <c r="G13" s="20"/>
      <c r="H13" s="20"/>
      <c r="I13" s="20"/>
      <c r="J13" s="20"/>
      <c r="K13" s="20"/>
      <c r="L13" s="46"/>
      <c r="M13" s="47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>
      <c r="A14" s="20"/>
      <c r="B14" s="20"/>
      <c r="C14" s="20"/>
      <c r="D14" s="42">
        <v>2000.0</v>
      </c>
      <c r="E14" s="42">
        <v>1787.0</v>
      </c>
      <c r="F14" s="20"/>
      <c r="G14" s="20"/>
      <c r="H14" s="20"/>
      <c r="I14" s="20"/>
      <c r="J14" s="20"/>
      <c r="K14" s="20"/>
      <c r="L14" s="46"/>
      <c r="M14" s="47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20"/>
      <c r="B15" s="20"/>
      <c r="C15" s="20"/>
      <c r="D15" s="43">
        <v>2005.0</v>
      </c>
      <c r="E15" s="43">
        <v>1940.0</v>
      </c>
      <c r="F15" s="20"/>
      <c r="G15" s="20"/>
      <c r="H15" s="20"/>
      <c r="I15" s="20"/>
      <c r="J15" s="20"/>
      <c r="K15" s="20"/>
      <c r="L15" s="48"/>
      <c r="M15" s="49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>
      <c r="A16" s="20"/>
      <c r="B16" s="20"/>
      <c r="C16" s="20"/>
      <c r="D16" s="42">
        <v>2010.0</v>
      </c>
      <c r="E16" s="42">
        <v>2135.0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>
      <c r="A17" s="20"/>
      <c r="B17" s="20"/>
      <c r="C17" s="20"/>
      <c r="D17" s="43">
        <v>2015.0</v>
      </c>
      <c r="E17" s="43">
        <v>2211.0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>
      <c r="A18" s="20"/>
      <c r="B18" s="20"/>
      <c r="C18" s="20"/>
      <c r="D18" s="42">
        <v>2020.0</v>
      </c>
      <c r="E18" s="50">
        <f>M19</f>
        <v>2436.96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51" t="s">
        <v>150</v>
      </c>
      <c r="M19" s="52">
        <f>(33.348*2020)-64926</f>
        <v>2436.96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2">
    <mergeCell ref="D4:E4"/>
    <mergeCell ref="L10:M15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2016-05-09T01:19:53Z</dcterms:created>
  <dc:creator>Janssen</dc:creator>
</cp:coreProperties>
</file>